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28" yWindow="36" windowWidth="11292" windowHeight="5988" activeTab="0"/>
  </bookViews>
  <sheets>
    <sheet name="Principale" sheetId="1" r:id="rId1"/>
    <sheet name="Calcoli" sheetId="2" r:id="rId2"/>
  </sheets>
  <externalReferences>
    <externalReference r:id="rId5"/>
    <externalReference r:id="rId6"/>
    <externalReference r:id="rId7"/>
  </externalReferences>
  <definedNames>
    <definedName name="A">'Calcoli'!$B$2</definedName>
    <definedName name="AA">'Calcoli'!#REF!</definedName>
    <definedName name="AB">'Calcoli'!$E$2</definedName>
    <definedName name="Area">'Calcoli'!#REF!</definedName>
    <definedName name="B">'Calcoli'!$B$3</definedName>
    <definedName name="BC">'Calcoli'!$E$5</definedName>
    <definedName name="BCDEF">'Calcoli'!$E$6</definedName>
    <definedName name="Beta">'Calcoli'!#REF!</definedName>
    <definedName name="CC">'Calcoli'!$B$4</definedName>
    <definedName name="CD">'Calcoli'!$E$3</definedName>
    <definedName name="Cir1">'[1]Calcoli'!#REF!</definedName>
    <definedName name="Cir2">#REF!</definedName>
    <definedName name="Cir3">#REF!</definedName>
    <definedName name="cp">'Calcoli'!#REF!</definedName>
    <definedName name="cpa">'Calcoli'!$B$16</definedName>
    <definedName name="Crfilo">#REF!</definedName>
    <definedName name="Crpalo">#REF!</definedName>
    <definedName name="Crr2">#REF!</definedName>
    <definedName name="Crr3">#REF!</definedName>
    <definedName name="cvn">'[1]Calcoli'!#REF!</definedName>
    <definedName name="cvo">'[1]Calcoli'!#REF!</definedName>
    <definedName name="Cx">'Calcoli'!#REF!</definedName>
    <definedName name="D">'Calcoli'!$B$5</definedName>
    <definedName name="DD">'Calcoli'!#REF!</definedName>
    <definedName name="DE">'[2]Calcoli'!$E$6</definedName>
    <definedName name="DeltaP">'Calcoli'!#REF!</definedName>
    <definedName name="Dest">'Calcoli'!#REF!</definedName>
    <definedName name="Dfilo">'[3]Calcoli'!#REF!</definedName>
    <definedName name="DIA">'Calcoli'!#REF!</definedName>
    <definedName name="Diam">'Calcoli'!#REF!</definedName>
    <definedName name="dist">'Calcoli'!#REF!</definedName>
    <definedName name="Dpalo">'[3]Calcoli'!#REF!</definedName>
    <definedName name="DT">'[3]Calcoli'!#REF!</definedName>
    <definedName name="DTml">'Calcoli'!#REF!</definedName>
    <definedName name="DTml_Qp">'Calcoli'!#REF!</definedName>
    <definedName name="E">'Calcoli'!$B$6</definedName>
    <definedName name="EF">'Calcoli'!$E$4</definedName>
    <definedName name="F">'Calcoli'!$B$7</definedName>
    <definedName name="h">'Calcoli'!#REF!</definedName>
    <definedName name="h.gjdgxs" localSheetId="0">'Principale'!$A$14</definedName>
    <definedName name="hconv">'[3]Calcoli'!#REF!</definedName>
    <definedName name="he">'Calcoli'!$B$43</definedName>
    <definedName name="hest">'Calcoli'!#REF!</definedName>
    <definedName name="hi">'Calcoli'!$B$42</definedName>
    <definedName name="hl">#REF!</definedName>
    <definedName name="K">'Calcoli'!#REF!</definedName>
    <definedName name="Ktot">'[3]Calcoli'!#REF!</definedName>
    <definedName name="L">'Calcoli'!#REF!</definedName>
    <definedName name="Lam1">'[3]Calcoli'!#REF!</definedName>
    <definedName name="Lam2">'[3]Calcoli'!#REF!</definedName>
    <definedName name="Lam3">#REF!</definedName>
    <definedName name="Lambda">'Calcoli'!$B$41</definedName>
    <definedName name="Lambda1">'Calcoli'!#REF!</definedName>
    <definedName name="Lambda2">'Calcoli'!#REF!</definedName>
    <definedName name="lambda3">'[3]Calcoli'!#REF!</definedName>
    <definedName name="Lambdai">'Calcoli'!#REF!</definedName>
    <definedName name="Lamda1">'Calcoli'!#REF!</definedName>
    <definedName name="Lep">'[1]Calcoli'!#REF!</definedName>
    <definedName name="Leq">'[1]Calcoli'!#REF!</definedName>
    <definedName name="LL">'Calcoli'!#REF!</definedName>
    <definedName name="Lp">'Calcoli'!#REF!</definedName>
    <definedName name="Ltot">'Calcoli'!#REF!</definedName>
    <definedName name="Lw">'Calcoli'!#REF!</definedName>
    <definedName name="Lwa">'Calcoli'!#REF!</definedName>
    <definedName name="M">'Calcoli'!$B$15</definedName>
    <definedName name="MA1">'[1]Calcoli'!#REF!</definedName>
    <definedName name="MA2">'[1]Calcoli'!#REF!</definedName>
    <definedName name="Mavio">'[1]Calcoli'!$F$13</definedName>
    <definedName name="Mn">'[3]Calcoli'!#REF!</definedName>
    <definedName name="Mo">'[3]Calcoli'!#REF!</definedName>
    <definedName name="Mpunto">'Calcoli'!#REF!</definedName>
    <definedName name="Mtot">'[3]Calcoli'!#REF!</definedName>
    <definedName name="N">'Calcoli'!#REF!</definedName>
    <definedName name="Ni">#REF!</definedName>
    <definedName name="Ni1">'[3]Calcoli'!#REF!</definedName>
    <definedName name="Ni2">'[3]Calcoli'!#REF!</definedName>
    <definedName name="Ni3">'[3]Calcoli'!#REF!</definedName>
    <definedName name="Ni4">'[3]Calcoli'!#REF!</definedName>
    <definedName name="Ni5">'[3]Calcoli'!#REF!</definedName>
    <definedName name="Ni6">'[3]Calcoli'!#REF!</definedName>
    <definedName name="Niaria">'Calcoli'!#REF!</definedName>
    <definedName name="Nices">'[3]Calcoli'!#REF!</definedName>
    <definedName name="Niinf">'Calcoli'!#REF!</definedName>
    <definedName name="Nipar">#REF!</definedName>
    <definedName name="Nu">'Calcoli'!#REF!</definedName>
    <definedName name="p_atm">'Calcoli'!#REF!</definedName>
    <definedName name="patm">'Calcoli'!#REF!</definedName>
    <definedName name="Pfin">'Calcoli'!#REF!</definedName>
    <definedName name="Phi1">'[1]Calcoli'!$F$15</definedName>
    <definedName name="Phi2">'[3]Calcoli'!#REF!</definedName>
    <definedName name="Phifin">'[1]Calcoli'!#REF!</definedName>
    <definedName name="Piniz">'Calcoli'!#REF!</definedName>
    <definedName name="Pn">'[1]Calcoli'!#REF!</definedName>
    <definedName name="Po">'[1]Calcoli'!#REF!</definedName>
    <definedName name="Portata">'[3]Calcoli'!#REF!</definedName>
    <definedName name="Pout">'Calcoli'!#REF!</definedName>
    <definedName name="Pr">#REF!</definedName>
    <definedName name="Pr1">'[1]Calcoli'!#REF!</definedName>
    <definedName name="Pr2">'[1]Calcoli'!#REF!</definedName>
    <definedName name="Pr3">'[1]Calcoli'!#REF!</definedName>
    <definedName name="Pr4">'[1]Calcoli'!#REF!</definedName>
    <definedName name="Pr5">'[1]Calcoli'!#REF!</definedName>
    <definedName name="Pr6">'[1]Calcoli'!#REF!</definedName>
    <definedName name="prel">'Calcoli'!$B$26</definedName>
    <definedName name="Ps1">#REF!</definedName>
    <definedName name="Ps2">#REF!</definedName>
    <definedName name="Psat">'Calcoli'!#REF!</definedName>
    <definedName name="Psfin">#REF!</definedName>
    <definedName name="Q">'Calcoli'!#REF!</definedName>
    <definedName name="Q_2">'Calcoli'!#REF!</definedName>
    <definedName name="Qc">'Calcoli'!#REF!</definedName>
    <definedName name="Qm">'Calcoli'!#REF!</definedName>
    <definedName name="Qp">'Calcoli'!#REF!</definedName>
    <definedName name="Qpunto">'Calcoli'!#REF!</definedName>
    <definedName name="Qscamb">'[3]Calcoli'!#REF!</definedName>
    <definedName name="R_aria">'Calcoli'!#REF!</definedName>
    <definedName name="Raggio1">'Calcoli'!#REF!</definedName>
    <definedName name="Raggio2">'Calcoli'!#REF!</definedName>
    <definedName name="Re">'Calcoli'!#REF!</definedName>
    <definedName name="Re1">'[1]Calcoli'!#REF!</definedName>
    <definedName name="Re2">'[1]Calcoli'!#REF!</definedName>
    <definedName name="Re3">'[1]Calcoli'!#REF!</definedName>
    <definedName name="Re4">'[1]Calcoli'!#REF!</definedName>
    <definedName name="Re5">'[1]Calcoli'!#REF!</definedName>
    <definedName name="Refilo">'[3]Calcoli'!#REF!</definedName>
    <definedName name="Repalo">'[3]Calcoli'!#REF!</definedName>
    <definedName name="Rho">'Calcoli'!$B$14</definedName>
    <definedName name="Rho_H2O">'Calcoli'!#REF!</definedName>
    <definedName name="Rhoa">'[3]Calcoli'!#REF!</definedName>
    <definedName name="RhoL">'[1]Calcoli'!#REF!</definedName>
    <definedName name="Rhos">'[3]Calcoli'!#REF!</definedName>
    <definedName name="rr">'Calcoli'!#REF!</definedName>
    <definedName name="Rtot">'[1]Calcoli'!#REF!</definedName>
    <definedName name="Runodue">'Calcoli'!#REF!</definedName>
    <definedName name="s">'Calcoli'!$B$40</definedName>
    <definedName name="sd">#REF!</definedName>
    <definedName name="sl">#REF!</definedName>
    <definedName name="spess1">'[3]Calcoli'!#REF!</definedName>
    <definedName name="spess2">'[3]Calcoli'!#REF!</definedName>
    <definedName name="spess3">'[3]Calcoli'!#REF!</definedName>
    <definedName name="SS">'Calcoli'!#REF!</definedName>
    <definedName name="Sup1">'Calcoli'!#REF!</definedName>
    <definedName name="Sup2">'Calcoli'!#REF!</definedName>
    <definedName name="Sup3">'Calcoli'!#REF!</definedName>
    <definedName name="T">'Calcoli'!#REF!</definedName>
    <definedName name="T_1">'Calcoli'!#REF!</definedName>
    <definedName name="Ta">'Calcoli'!#REF!</definedName>
    <definedName name="Tar">'Calcoli'!#REF!</definedName>
    <definedName name="Taria">'[3]Calcoli'!#REF!</definedName>
    <definedName name="Tau1">'Calcoli'!#REF!</definedName>
    <definedName name="Tau2">'Calcoli'!#REF!</definedName>
    <definedName name="TauSvuot">'Calcoli'!#REF!</definedName>
    <definedName name="Te">'Calcoli'!#REF!</definedName>
    <definedName name="Temp1">'Calcoli'!#REF!</definedName>
    <definedName name="Tempo1">'Calcoli'!#REF!</definedName>
    <definedName name="Tempo2">'Calcoli'!#REF!</definedName>
    <definedName name="TempoTot">'Calcoli'!#REF!</definedName>
    <definedName name="Tfin">'Calcoli'!#REF!</definedName>
    <definedName name="Tin">'Calcoli'!#REF!</definedName>
    <definedName name="Tinf">'Calcoli'!#REF!</definedName>
    <definedName name="Tiniz">'Calcoli'!#REF!</definedName>
    <definedName name="Tit1">'[3]Calcoli'!#REF!</definedName>
    <definedName name="Titolo1">'[3]Calcoli'!#REF!</definedName>
    <definedName name="Tmed1">'[3]Calcoli'!#REF!</definedName>
    <definedName name="Tmed2">'[3]Calcoli'!#REF!</definedName>
    <definedName name="Tmed3">'[3]Calcoli'!#REF!</definedName>
    <definedName name="Tmed4">'[3]Calcoli'!#REF!</definedName>
    <definedName name="Tmed5">'[3]Calcoli'!#REF!</definedName>
    <definedName name="Tmed6">'[3]Calcoli'!#REF!</definedName>
    <definedName name="Tmedia">#REF!</definedName>
    <definedName name="Tn">'[3]Calcoli'!#REF!</definedName>
    <definedName name="To">'[3]Calcoli'!#REF!</definedName>
    <definedName name="Tout">'Calcoli'!#REF!</definedName>
    <definedName name="Tpar">'[3]Calcoli'!#REF!</definedName>
    <definedName name="Tsat">#REF!</definedName>
    <definedName name="Tsat2">#REF!</definedName>
    <definedName name="TT1">'[1]Calcoli'!$B$12</definedName>
    <definedName name="TT2">'[1]Calcoli'!$B$13</definedName>
    <definedName name="U">'Calcoli'!#REF!</definedName>
    <definedName name="Ua">'[3]Calcoli'!#REF!</definedName>
    <definedName name="uaria">'[3]Calcoli'!#REF!</definedName>
    <definedName name="Ub">'[2]Calcoli'!#REF!</definedName>
    <definedName name="Ufin">'[1]Calcoli'!#REF!</definedName>
    <definedName name="Uinf">'Calcoli'!#REF!</definedName>
    <definedName name="UU1">'[1]Calcoli'!#REF!</definedName>
    <definedName name="UU2">'[1]Calcoli'!#REF!</definedName>
    <definedName name="UU3">'[1]Calcoli'!#REF!</definedName>
    <definedName name="UU4">'[1]Calcoli'!#REF!</definedName>
    <definedName name="UU5">'[1]Calcoli'!#REF!</definedName>
    <definedName name="V">'Calcoli'!$B$11</definedName>
    <definedName name="Va">'Calcoli'!#REF!</definedName>
    <definedName name="Vel">'Calcoli'!#REF!</definedName>
    <definedName name="Vn">'[3]Calcoli'!#REF!</definedName>
    <definedName name="Vo">'[3]Calcoli'!#REF!</definedName>
    <definedName name="W">'Calcoli'!#REF!</definedName>
    <definedName name="WW">'Calcoli'!#REF!</definedName>
    <definedName name="x">'Calcoli'!#REF!</definedName>
    <definedName name="XX">'[3]Calcoli'!#REF!</definedName>
    <definedName name="xx1">'[3]Calcoli'!#REF!</definedName>
    <definedName name="xx2">'[3]Calcoli'!#REF!</definedName>
    <definedName name="XXX1">'[3]Calcoli'!#REF!</definedName>
  </definedNames>
  <calcPr fullCalcOnLoad="1"/>
</workbook>
</file>

<file path=xl/sharedStrings.xml><?xml version="1.0" encoding="utf-8"?>
<sst xmlns="http://schemas.openxmlformats.org/spreadsheetml/2006/main" count="113" uniqueCount="99">
  <si>
    <t>Matricola</t>
  </si>
  <si>
    <t>1° Esercizio</t>
  </si>
  <si>
    <t>MIN</t>
  </si>
  <si>
    <t>MAX</t>
  </si>
  <si>
    <t>W</t>
  </si>
  <si>
    <t>kg</t>
  </si>
  <si>
    <t>2° Esercizio</t>
  </si>
  <si>
    <t>Pa</t>
  </si>
  <si>
    <t>3° Esercizio</t>
  </si>
  <si>
    <t>4° Esercizio</t>
  </si>
  <si>
    <t>A</t>
  </si>
  <si>
    <t>B</t>
  </si>
  <si>
    <t>C</t>
  </si>
  <si>
    <t>D</t>
  </si>
  <si>
    <t>E</t>
  </si>
  <si>
    <t>F</t>
  </si>
  <si>
    <t>M =</t>
  </si>
  <si>
    <t>T1 =</t>
  </si>
  <si>
    <t>°C</t>
  </si>
  <si>
    <t>Qpunto =</t>
  </si>
  <si>
    <t>m</t>
  </si>
  <si>
    <t>Rho =</t>
  </si>
  <si>
    <t>Lp =</t>
  </si>
  <si>
    <t>Tin =</t>
  </si>
  <si>
    <t>S =</t>
  </si>
  <si>
    <t>W/m2K</t>
  </si>
  <si>
    <t>m2</t>
  </si>
  <si>
    <t>Esame di Fisica Tecnica del 08/4/2015</t>
  </si>
  <si>
    <t>l =</t>
  </si>
  <si>
    <t>V =</t>
  </si>
  <si>
    <t>mc</t>
  </si>
  <si>
    <t>Tfn =</t>
  </si>
  <si>
    <t>kg/mc</t>
  </si>
  <si>
    <t xml:space="preserve">kg </t>
  </si>
  <si>
    <t>cparia =</t>
  </si>
  <si>
    <t>Q =</t>
  </si>
  <si>
    <t>kJ</t>
  </si>
  <si>
    <t>kJ/kgK</t>
  </si>
  <si>
    <t>UR =</t>
  </si>
  <si>
    <t>%</t>
  </si>
  <si>
    <t>x =</t>
  </si>
  <si>
    <t>kgv/kga</t>
  </si>
  <si>
    <t>prel =</t>
  </si>
  <si>
    <t>bar</t>
  </si>
  <si>
    <t>Hmax =</t>
  </si>
  <si>
    <t>K</t>
  </si>
  <si>
    <t>lmax1 =</t>
  </si>
  <si>
    <t>nm</t>
  </si>
  <si>
    <t>T2 =</t>
  </si>
  <si>
    <t>lmax2 =</t>
  </si>
  <si>
    <t>5° Esercizio</t>
  </si>
  <si>
    <t>p =</t>
  </si>
  <si>
    <t>EF =</t>
  </si>
  <si>
    <t>dB</t>
  </si>
  <si>
    <t>6° Esercizio</t>
  </si>
  <si>
    <t>s =</t>
  </si>
  <si>
    <t>Lambda =</t>
  </si>
  <si>
    <t>W/mK</t>
  </si>
  <si>
    <t>hi =</t>
  </si>
  <si>
    <t>he =</t>
  </si>
  <si>
    <t>W/2K</t>
  </si>
  <si>
    <t>R1 =</t>
  </si>
  <si>
    <t>R2 =</t>
  </si>
  <si>
    <t>R3 =</t>
  </si>
  <si>
    <t>Rtot =</t>
  </si>
  <si>
    <t>K/W</t>
  </si>
  <si>
    <t>1° - Q =</t>
  </si>
  <si>
    <t>2° - M =</t>
  </si>
  <si>
    <t>Macqua =</t>
  </si>
  <si>
    <t>3° - Hmax =</t>
  </si>
  <si>
    <r>
      <t xml:space="preserve">4° - </t>
    </r>
    <r>
      <rPr>
        <b/>
        <sz val="10"/>
        <rFont val="Symbol"/>
        <family val="1"/>
      </rPr>
      <t>l</t>
    </r>
    <r>
      <rPr>
        <b/>
        <sz val="10"/>
        <rFont val="Arial"/>
        <family val="2"/>
      </rPr>
      <t>max =</t>
    </r>
  </si>
  <si>
    <t>5° - Lp =</t>
  </si>
  <si>
    <t>6° - Qpunto =</t>
  </si>
  <si>
    <r>
      <t xml:space="preserve">Quale delle seguenti affermazioni è vera? </t>
    </r>
    <r>
      <rPr>
        <sz val="10"/>
        <rFont val="Arial"/>
        <family val="2"/>
      </rPr>
      <t>(solo una risposta ammessa – da -1 a +3 pt)</t>
    </r>
  </si>
  <si>
    <r>
      <t>○</t>
    </r>
    <r>
      <rPr>
        <sz val="7"/>
        <rFont val="Times New Roman"/>
        <family val="1"/>
      </rPr>
      <t xml:space="preserve">       </t>
    </r>
    <r>
      <rPr>
        <sz val="10"/>
        <color indexed="8"/>
        <rFont val="Arial"/>
        <family val="2"/>
      </rPr>
      <t>L'energia posseduta da un sistema si conserva sempre</t>
    </r>
  </si>
  <si>
    <r>
      <t>○</t>
    </r>
    <r>
      <rPr>
        <sz val="7"/>
        <rFont val="Times New Roman"/>
        <family val="1"/>
      </rPr>
      <t xml:space="preserve">       </t>
    </r>
    <r>
      <rPr>
        <sz val="10"/>
        <color indexed="8"/>
        <rFont val="Arial"/>
        <family val="2"/>
      </rPr>
      <t>L'energia posseduta da un sistema può solo diminuire, mai crescere</t>
    </r>
  </si>
  <si>
    <r>
      <t>○</t>
    </r>
    <r>
      <rPr>
        <sz val="7"/>
        <rFont val="Times New Roman"/>
        <family val="1"/>
      </rPr>
      <t xml:space="preserve">       </t>
    </r>
    <r>
      <rPr>
        <sz val="10"/>
        <color indexed="8"/>
        <rFont val="Arial"/>
        <family val="2"/>
      </rPr>
      <t>L'energia posseduta da un sistema viene sempre progressivamente degradata in calore</t>
    </r>
  </si>
  <si>
    <r>
      <t>○</t>
    </r>
    <r>
      <rPr>
        <sz val="7"/>
        <rFont val="Times New Roman"/>
        <family val="1"/>
      </rPr>
      <t xml:space="preserve">       </t>
    </r>
    <r>
      <rPr>
        <sz val="10"/>
        <color indexed="8"/>
        <rFont val="Arial"/>
        <family val="2"/>
      </rPr>
      <t>L'energia posseduta da un sistema dipende solo dalla sua temperatura</t>
    </r>
  </si>
  <si>
    <r>
      <t>Che differenza c'è fra</t>
    </r>
    <r>
      <rPr>
        <b/>
        <sz val="10"/>
        <rFont val="Arial"/>
        <family val="2"/>
      </rPr>
      <t xml:space="preserve"> densitá e viscositá di un fluido</t>
    </r>
    <r>
      <rPr>
        <b/>
        <sz val="10"/>
        <color indexed="8"/>
        <rFont val="Arial"/>
        <family val="2"/>
      </rPr>
      <t xml:space="preserve">? </t>
    </r>
    <r>
      <rPr>
        <sz val="10"/>
        <rFont val="Arial"/>
        <family val="2"/>
      </rPr>
      <t>(solo una risposta ammessa – da -1 a +3 pt)</t>
    </r>
  </si>
  <si>
    <r>
      <t>○</t>
    </r>
    <r>
      <rPr>
        <sz val="7"/>
        <rFont val="Times New Roman"/>
        <family val="1"/>
      </rPr>
      <t xml:space="preserve">       </t>
    </r>
    <r>
      <rPr>
        <sz val="10"/>
        <color indexed="8"/>
        <rFont val="Arial"/>
        <family val="2"/>
      </rPr>
      <t xml:space="preserve">Nessuna, </t>
    </r>
    <r>
      <rPr>
        <sz val="10"/>
        <rFont val="Arial"/>
        <family val="2"/>
      </rPr>
      <t>sono due termini equivalenti</t>
    </r>
  </si>
  <si>
    <r>
      <t>○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Un fluido denso scorre lentamente, un fluido viscoso aderisce alle superfici</t>
    </r>
  </si>
  <si>
    <r>
      <t>○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Un fluido ha elevata densitá quando é elevata la sua pressione, mentre ha elevata viscositá quando ha una elevata tensione superficiale</t>
    </r>
  </si>
  <si>
    <r>
      <t>○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L'olio da motore e' piu' denso dell'acqua, ma molto meno viscoso</t>
    </r>
  </si>
  <si>
    <r>
      <t>Quali delle seguenti grandezze puo' essere espressa in dB</t>
    </r>
    <r>
      <rPr>
        <b/>
        <sz val="10"/>
        <color indexed="8"/>
        <rFont val="Arial"/>
        <family val="2"/>
      </rPr>
      <t>?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>(sono ammesse risposte multiple, +/-1 pt cad.)</t>
    </r>
  </si>
  <si>
    <r>
      <t>◻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Il pH di una soluzione chimica</t>
    </r>
  </si>
  <si>
    <r>
      <t>◻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La temperatura in gradi Celsius</t>
    </r>
  </si>
  <si>
    <r>
      <t>La potenza</t>
    </r>
    <r>
      <rPr>
        <b/>
        <sz val="10"/>
        <rFont val="Arial"/>
        <family val="2"/>
      </rPr>
      <t xml:space="preserve"> termica prodotta da una stufetta elettrica si calcola</t>
    </r>
    <r>
      <rPr>
        <b/>
        <sz val="10"/>
        <color indexed="8"/>
        <rFont val="Arial"/>
        <family val="2"/>
      </rPr>
      <t xml:space="preserve">: </t>
    </r>
    <r>
      <rPr>
        <sz val="10"/>
        <rFont val="Arial"/>
        <family val="2"/>
      </rPr>
      <t>(sono ammesse risposte multiple, +/-1 pt cad.)</t>
    </r>
  </si>
  <si>
    <r>
      <t>◻</t>
    </r>
    <r>
      <rPr>
        <sz val="7"/>
        <rFont val="Times New Roman"/>
        <family val="1"/>
      </rPr>
      <t xml:space="preserve">      </t>
    </r>
    <r>
      <rPr>
        <sz val="10"/>
        <color indexed="8"/>
        <rFont val="Arial"/>
        <family val="2"/>
      </rPr>
      <t>dalla tensione di alimentazione V dell'apparecchio, espressa in Volt</t>
    </r>
  </si>
  <si>
    <r>
      <t>◻</t>
    </r>
    <r>
      <rPr>
        <sz val="7"/>
        <rFont val="Times New Roman"/>
        <family val="1"/>
      </rPr>
      <t xml:space="preserve">      </t>
    </r>
    <r>
      <rPr>
        <sz val="10"/>
        <color indexed="8"/>
        <rFont val="Arial"/>
        <family val="2"/>
      </rPr>
      <t>dalla corrente I assorbita dall'apparecchio, espressa in Ampere</t>
    </r>
  </si>
  <si>
    <r>
      <t>◻</t>
    </r>
    <r>
      <rPr>
        <sz val="7"/>
        <rFont val="Times New Roman"/>
        <family val="1"/>
      </rPr>
      <t xml:space="preserve">      </t>
    </r>
    <r>
      <rPr>
        <sz val="10"/>
        <color indexed="8"/>
        <rFont val="Arial"/>
        <family val="2"/>
      </rPr>
      <t>E' data dal rapporto Tensione / Corrente (V / I)</t>
    </r>
  </si>
  <si>
    <r>
      <t>◻</t>
    </r>
    <r>
      <rPr>
        <sz val="7"/>
        <rFont val="Times New Roman"/>
        <family val="1"/>
      </rPr>
      <t xml:space="preserve">      </t>
    </r>
    <r>
      <rPr>
        <sz val="10"/>
        <color indexed="8"/>
        <rFont val="Arial"/>
        <family val="2"/>
      </rPr>
      <t>E' data dal prodotto R · I (legge di Ohm)</t>
    </r>
  </si>
  <si>
    <r>
      <rPr>
        <sz val="10"/>
        <rFont val="Wingdings"/>
        <family val="0"/>
      </rPr>
      <t>x</t>
    </r>
    <r>
      <rPr>
        <sz val="7"/>
        <rFont val="Times New Roman"/>
        <family val="1"/>
      </rPr>
      <t xml:space="preserve">      </t>
    </r>
    <r>
      <rPr>
        <sz val="10"/>
        <color indexed="8"/>
        <rFont val="Arial"/>
        <family val="2"/>
      </rPr>
      <t>E' data dal prodotto R · I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(legge di Joule)</t>
    </r>
  </si>
  <si>
    <r>
      <rPr>
        <sz val="10"/>
        <rFont val="Wingdings"/>
        <family val="0"/>
      </rPr>
      <t>x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E' data dal rapporto V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/ R                              </t>
    </r>
  </si>
  <si>
    <r>
      <rPr>
        <sz val="10"/>
        <rFont val="Wingdings"/>
        <family val="0"/>
      </rPr>
      <t>x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La pressione sonora che agisce sull'orecchio umano</t>
    </r>
  </si>
  <si>
    <r>
      <rPr>
        <sz val="10"/>
        <rFont val="Wingdings"/>
        <family val="0"/>
      </rPr>
      <t>x</t>
    </r>
    <r>
      <rPr>
        <sz val="7"/>
        <rFont val="Times New Roman"/>
        <family val="1"/>
      </rPr>
      <t xml:space="preserve">     </t>
    </r>
    <r>
      <rPr>
        <sz val="10"/>
        <rFont val="Arial"/>
        <family val="2"/>
      </rPr>
      <t>La tensione elettrica alternata prodotta da un generatore di segnali</t>
    </r>
  </si>
  <si>
    <r>
      <rPr>
        <sz val="10"/>
        <rFont val="Wingdings"/>
        <family val="0"/>
      </rPr>
      <t>x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La velocitá delle particelle d'aria</t>
    </r>
  </si>
  <si>
    <r>
      <rPr>
        <sz val="10"/>
        <rFont val="Wingdings"/>
        <family val="0"/>
      </rPr>
      <t>x</t>
    </r>
    <r>
      <rPr>
        <sz val="7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E' data dal prodotto Tensione x Corrente (V · I)</t>
    </r>
  </si>
  <si>
    <r>
      <rPr>
        <sz val="10"/>
        <rFont val="Wingdings"/>
        <family val="0"/>
      </rPr>
      <t>x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Un fluido molto denso é molto pesante, mentre un fluido molto viscoso fa molto attrito.</t>
    </r>
  </si>
  <si>
    <r>
      <rPr>
        <sz val="10"/>
        <rFont val="Wingdings"/>
        <family val="0"/>
      </rPr>
      <t>x</t>
    </r>
    <r>
      <rPr>
        <sz val="7"/>
        <rFont val="Times New Roman"/>
        <family val="1"/>
      </rPr>
      <t xml:space="preserve">       </t>
    </r>
    <r>
      <rPr>
        <sz val="10"/>
        <color indexed="8"/>
        <rFont val="Arial"/>
        <family val="2"/>
      </rPr>
      <t>L'energia posseduta da un sistema può diminuire o crescere, a seconda degli apporti di calore e/o di lavoro che il sistema riceve o cede</t>
    </r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</si>
</sst>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0.0"/>
    <numFmt numFmtId="170" formatCode="0.000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Symbol"/>
      <family val="1"/>
    </font>
    <font>
      <sz val="7"/>
      <name val="Times New Roman"/>
      <family val="1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sz val="10"/>
      <name val="Wingdings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68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0" fontId="44" fillId="0" borderId="0" xfId="0" applyFont="1" applyAlignment="1">
      <alignment vertical="center"/>
    </xf>
    <xf numFmtId="0" fontId="0" fillId="0" borderId="0" xfId="0" applyFont="1" applyAlignment="1">
      <alignment horizontal="left" vertical="center" indent="4"/>
    </xf>
    <xf numFmtId="0" fontId="1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7%20-%20Esame%20di%20Fisica%20Tecnica%20del%209%20settembre%2019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5%20-%20Esame%20di%20Fisica%20Tecnica%20del%201%20luglio%20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0%20-%20Esame%20di%20Fisica%20Tecnica%20del%203%20febbraio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McAdams"/>
      <sheetName val="Grafico_McAdams"/>
      <sheetName val="Ps"/>
      <sheetName val="Grafico_Ps"/>
      <sheetName val="Viscos_Aria"/>
      <sheetName val="Graf_Viscosità_Aria"/>
    </sheetNames>
    <sheetDataSet>
      <sheetData sheetId="1">
        <row r="12">
          <cell r="B12">
            <v>23.4</v>
          </cell>
        </row>
        <row r="13">
          <cell r="B13">
            <v>15.6</v>
          </cell>
          <cell r="F13">
            <v>0.008089832954852737</v>
          </cell>
        </row>
        <row r="15">
          <cell r="F15">
            <v>0.44580465023815147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Ps"/>
      <sheetName val="Grafico_Ps"/>
      <sheetName val="Moody"/>
    </sheetNames>
    <sheetDataSet>
      <sheetData sheetId="1">
        <row r="6">
          <cell r="E6">
            <v>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Moody"/>
      <sheetName val="Viscosità aria"/>
      <sheetName val="Grafico Viscosità Ar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40"/>
  <sheetViews>
    <sheetView tabSelected="1" zoomScale="160" zoomScaleNormal="160" zoomScalePageLayoutView="0" workbookViewId="0" topLeftCell="A1">
      <selection activeCell="A1" sqref="A1"/>
    </sheetView>
  </sheetViews>
  <sheetFormatPr defaultColWidth="9.140625" defaultRowHeight="12.75" customHeight="1"/>
  <cols>
    <col min="1" max="1" width="20.7109375" style="0" customWidth="1"/>
    <col min="2" max="2" width="10.7109375" style="0" customWidth="1"/>
    <col min="4" max="5" width="9.140625" style="0" bestFit="1" customWidth="1"/>
    <col min="7" max="7" width="14.28125" style="0" customWidth="1"/>
  </cols>
  <sheetData>
    <row r="1" ht="12.75" customHeight="1">
      <c r="A1" s="1" t="s">
        <v>27</v>
      </c>
    </row>
    <row r="3" spans="1:2" ht="12.75" customHeight="1">
      <c r="A3" t="s">
        <v>0</v>
      </c>
      <c r="B3" s="2">
        <v>226980</v>
      </c>
    </row>
    <row r="4" spans="4:5" ht="12.75" customHeight="1">
      <c r="D4" s="4" t="s">
        <v>2</v>
      </c>
      <c r="E4" s="4" t="s">
        <v>3</v>
      </c>
    </row>
    <row r="5" spans="1:11" ht="12.75" customHeight="1">
      <c r="A5" s="3" t="s">
        <v>66</v>
      </c>
      <c r="B5">
        <f>Calcoli!B17</f>
        <v>789.7473446105427</v>
      </c>
      <c r="C5" t="str">
        <f>Calcoli!C17</f>
        <v>kJ</v>
      </c>
      <c r="D5" s="6">
        <f>B5/1.05</f>
        <v>752.1403282005168</v>
      </c>
      <c r="E5" s="6">
        <f>B5*1.05</f>
        <v>829.2347118410698</v>
      </c>
      <c r="G5" s="3"/>
      <c r="J5" s="4"/>
      <c r="K5" s="4"/>
    </row>
    <row r="6" spans="1:11" ht="12.75" customHeight="1">
      <c r="A6" s="3" t="s">
        <v>67</v>
      </c>
      <c r="B6" s="8">
        <f>Calcoli!B22</f>
        <v>0.4989957316464382</v>
      </c>
      <c r="C6" s="15" t="s">
        <v>5</v>
      </c>
      <c r="D6" s="9">
        <f>B6/1.05</f>
        <v>0.4752340301394649</v>
      </c>
      <c r="E6" s="9">
        <f>B6*1.05</f>
        <v>0.5239455182287601</v>
      </c>
      <c r="H6" s="3"/>
      <c r="J6" s="7"/>
      <c r="K6" s="7"/>
    </row>
    <row r="7" spans="1:11" ht="12.75" customHeight="1">
      <c r="A7" s="3" t="s">
        <v>69</v>
      </c>
      <c r="B7" s="8">
        <f>Calcoli!B27</f>
        <v>30.581039755351682</v>
      </c>
      <c r="C7" s="15" t="s">
        <v>20</v>
      </c>
      <c r="D7" s="9">
        <f>B7/1.05</f>
        <v>29.1247997670016</v>
      </c>
      <c r="E7" s="9">
        <f>B7*1.05</f>
        <v>32.11009174311927</v>
      </c>
      <c r="H7" s="8"/>
      <c r="I7" s="9"/>
      <c r="J7" s="9"/>
      <c r="K7" s="9"/>
    </row>
    <row r="8" spans="1:5" ht="12.75" customHeight="1">
      <c r="A8" s="3" t="s">
        <v>70</v>
      </c>
      <c r="B8" s="6">
        <f>Calcoli!B33</f>
        <v>763.1578947368421</v>
      </c>
      <c r="C8" s="13" t="s">
        <v>47</v>
      </c>
      <c r="D8" s="6">
        <f>B8/1.05</f>
        <v>726.8170426065162</v>
      </c>
      <c r="E8" s="6">
        <f>B8*1.05</f>
        <v>801.3157894736842</v>
      </c>
    </row>
    <row r="9" spans="1:11" ht="12.75" customHeight="1">
      <c r="A9" s="3" t="s">
        <v>71</v>
      </c>
      <c r="B9" s="10">
        <f>Calcoli!B37</f>
        <v>135.56302500767288</v>
      </c>
      <c r="C9" s="14" t="s">
        <v>53</v>
      </c>
      <c r="D9" s="10">
        <f>B9/1.05</f>
        <v>129.10764286445036</v>
      </c>
      <c r="E9" s="10">
        <f>B9*1.05</f>
        <v>142.34117625805652</v>
      </c>
      <c r="G9" s="3"/>
      <c r="J9" s="4"/>
      <c r="K9" s="4"/>
    </row>
    <row r="10" spans="1:11" ht="12.75" customHeight="1">
      <c r="A10" s="3" t="s">
        <v>72</v>
      </c>
      <c r="B10" s="5">
        <f>Calcoli!B49</f>
        <v>2822.727272727273</v>
      </c>
      <c r="C10" s="14" t="s">
        <v>4</v>
      </c>
      <c r="D10" s="6">
        <f>B10/1.05</f>
        <v>2688.3116883116886</v>
      </c>
      <c r="E10" s="6">
        <f>B10*1.05</f>
        <v>2963.863636363637</v>
      </c>
      <c r="H10" s="8"/>
      <c r="I10" s="9"/>
      <c r="J10" s="9"/>
      <c r="K10" s="9"/>
    </row>
    <row r="12" spans="1:5" ht="12.75" customHeight="1">
      <c r="A12" s="16" t="s">
        <v>73</v>
      </c>
      <c r="D12" s="4"/>
      <c r="E12" s="4"/>
    </row>
    <row r="13" spans="1:11" ht="12.75" customHeight="1">
      <c r="A13" s="17" t="s">
        <v>74</v>
      </c>
      <c r="B13" s="11"/>
      <c r="C13" s="12"/>
      <c r="D13" s="10"/>
      <c r="E13" s="10"/>
      <c r="G13" s="3"/>
      <c r="J13" s="4"/>
      <c r="K13" s="4"/>
    </row>
    <row r="14" spans="1:11" ht="12.75" customHeight="1">
      <c r="A14" s="17" t="s">
        <v>75</v>
      </c>
      <c r="D14" s="4"/>
      <c r="E14" s="4"/>
      <c r="H14" s="5"/>
      <c r="J14" s="10"/>
      <c r="K14" s="10"/>
    </row>
    <row r="15" spans="1:5" ht="12.75" customHeight="1">
      <c r="A15" s="17" t="s">
        <v>98</v>
      </c>
      <c r="B15" s="5"/>
      <c r="C15" s="6"/>
      <c r="D15" s="6"/>
      <c r="E15" s="6"/>
    </row>
    <row r="16" ht="12.75" customHeight="1">
      <c r="A16" s="17" t="s">
        <v>76</v>
      </c>
    </row>
    <row r="17" ht="12.75" customHeight="1">
      <c r="A17" s="17" t="s">
        <v>77</v>
      </c>
    </row>
    <row r="19" ht="12.75" customHeight="1">
      <c r="A19" s="16" t="s">
        <v>78</v>
      </c>
    </row>
    <row r="20" ht="12.75" customHeight="1">
      <c r="A20" s="17" t="s">
        <v>79</v>
      </c>
    </row>
    <row r="21" ht="12.75" customHeight="1">
      <c r="A21" s="17" t="s">
        <v>80</v>
      </c>
    </row>
    <row r="22" ht="12.75" customHeight="1">
      <c r="A22" s="17" t="s">
        <v>81</v>
      </c>
    </row>
    <row r="23" ht="12.75" customHeight="1">
      <c r="A23" s="17" t="s">
        <v>97</v>
      </c>
    </row>
    <row r="24" ht="12.75" customHeight="1">
      <c r="A24" s="17" t="s">
        <v>82</v>
      </c>
    </row>
    <row r="26" ht="12.75" customHeight="1">
      <c r="A26" s="18" t="s">
        <v>83</v>
      </c>
    </row>
    <row r="27" ht="12.75" customHeight="1">
      <c r="A27" s="17" t="s">
        <v>93</v>
      </c>
    </row>
    <row r="28" ht="12.75" customHeight="1">
      <c r="A28" s="17" t="s">
        <v>95</v>
      </c>
    </row>
    <row r="29" ht="12.75" customHeight="1">
      <c r="A29" s="17" t="s">
        <v>94</v>
      </c>
    </row>
    <row r="30" ht="12.75" customHeight="1">
      <c r="A30" s="17" t="s">
        <v>84</v>
      </c>
    </row>
    <row r="31" ht="12.75" customHeight="1">
      <c r="A31" s="17" t="s">
        <v>85</v>
      </c>
    </row>
    <row r="33" ht="12.75" customHeight="1">
      <c r="A33" s="16" t="s">
        <v>86</v>
      </c>
    </row>
    <row r="34" ht="12.75" customHeight="1">
      <c r="A34" s="17" t="s">
        <v>87</v>
      </c>
    </row>
    <row r="35" ht="12.75" customHeight="1">
      <c r="A35" s="17" t="s">
        <v>88</v>
      </c>
    </row>
    <row r="36" ht="12.75" customHeight="1">
      <c r="A36" s="17" t="s">
        <v>96</v>
      </c>
    </row>
    <row r="37" ht="12.75" customHeight="1">
      <c r="A37" s="17" t="s">
        <v>89</v>
      </c>
    </row>
    <row r="38" ht="12.75" customHeight="1">
      <c r="A38" s="17" t="s">
        <v>91</v>
      </c>
    </row>
    <row r="39" ht="12.75" customHeight="1">
      <c r="A39" s="17" t="s">
        <v>90</v>
      </c>
    </row>
    <row r="40" ht="12.75" customHeight="1">
      <c r="A40" s="17" t="s">
        <v>92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49"/>
  <sheetViews>
    <sheetView zoomScalePageLayoutView="0" workbookViewId="0" topLeftCell="A4">
      <selection activeCell="H15" sqref="H15"/>
    </sheetView>
  </sheetViews>
  <sheetFormatPr defaultColWidth="9.140625" defaultRowHeight="12.75" customHeight="1"/>
  <cols>
    <col min="1" max="1" width="13.7109375" style="0" customWidth="1"/>
    <col min="2" max="2" width="12.28125" style="0" bestFit="1" customWidth="1"/>
    <col min="4" max="4" width="10.28125" style="0" customWidth="1"/>
    <col min="5" max="5" width="12.28125" style="0" bestFit="1" customWidth="1"/>
    <col min="9" max="9" width="11.28125" style="0" customWidth="1"/>
    <col min="10" max="10" width="12.28125" style="0" bestFit="1" customWidth="1"/>
  </cols>
  <sheetData>
    <row r="1" spans="1:2" ht="12.75" customHeight="1">
      <c r="A1" s="3" t="s">
        <v>0</v>
      </c>
      <c r="B1" s="3">
        <f>Principale!B3</f>
        <v>226980</v>
      </c>
    </row>
    <row r="2" spans="1:2" ht="12.75" customHeight="1">
      <c r="A2" t="s">
        <v>10</v>
      </c>
      <c r="B2">
        <f>INT(B1/100000)</f>
        <v>2</v>
      </c>
    </row>
    <row r="3" spans="1:2" ht="12.75" customHeight="1">
      <c r="A3" t="s">
        <v>11</v>
      </c>
      <c r="B3">
        <f>INT((B1-B2*100000)/10000)</f>
        <v>2</v>
      </c>
    </row>
    <row r="4" spans="1:5" ht="12.75" customHeight="1">
      <c r="A4" t="s">
        <v>12</v>
      </c>
      <c r="B4">
        <f>INT((B1-B2*100000-B3*10000)/1000)</f>
        <v>6</v>
      </c>
      <c r="D4" s="13" t="s">
        <v>52</v>
      </c>
      <c r="E4">
        <f>E*10+F</f>
        <v>80</v>
      </c>
    </row>
    <row r="5" spans="1:2" ht="12.75" customHeight="1">
      <c r="A5" t="s">
        <v>13</v>
      </c>
      <c r="B5">
        <f>INT((B1-B2*100000-B3*10000-B4*1000)/100)</f>
        <v>9</v>
      </c>
    </row>
    <row r="6" spans="1:2" ht="12.75" customHeight="1">
      <c r="A6" t="s">
        <v>14</v>
      </c>
      <c r="B6">
        <f>INT((B1-B2*100000-B3*10000-B4*1000-B5*100)/10)</f>
        <v>8</v>
      </c>
    </row>
    <row r="7" spans="1:4" ht="12.75" customHeight="1">
      <c r="A7" t="s">
        <v>15</v>
      </c>
      <c r="B7">
        <f>INT((B1-B2*100000-B3*10000-B4*1000-B5*100-B6*10))</f>
        <v>0</v>
      </c>
      <c r="D7" s="13"/>
    </row>
    <row r="9" ht="12.75" customHeight="1">
      <c r="A9" s="3" t="s">
        <v>1</v>
      </c>
    </row>
    <row r="10" spans="1:3" ht="12.75" customHeight="1">
      <c r="A10" s="13" t="s">
        <v>28</v>
      </c>
      <c r="B10">
        <f>3+F/2</f>
        <v>3</v>
      </c>
      <c r="C10" s="13" t="s">
        <v>20</v>
      </c>
    </row>
    <row r="11" spans="1:3" ht="12.75" customHeight="1">
      <c r="A11" s="13" t="s">
        <v>29</v>
      </c>
      <c r="B11">
        <f>B10^3</f>
        <v>27</v>
      </c>
      <c r="C11" s="13" t="s">
        <v>30</v>
      </c>
    </row>
    <row r="12" spans="1:3" ht="12.75" customHeight="1">
      <c r="A12" s="13" t="s">
        <v>23</v>
      </c>
      <c r="B12">
        <f>0+CC</f>
        <v>6</v>
      </c>
      <c r="C12" s="13" t="s">
        <v>18</v>
      </c>
    </row>
    <row r="13" spans="1:3" ht="12.75" customHeight="1">
      <c r="A13" s="13" t="s">
        <v>31</v>
      </c>
      <c r="B13">
        <f>20+D</f>
        <v>29</v>
      </c>
      <c r="C13" s="13" t="s">
        <v>18</v>
      </c>
    </row>
    <row r="14" spans="1:3" ht="12.75" customHeight="1">
      <c r="A14" s="13" t="s">
        <v>21</v>
      </c>
      <c r="B14">
        <f>101325/287/(273+B12)</f>
        <v>1.2654078153684762</v>
      </c>
      <c r="C14" s="13" t="s">
        <v>32</v>
      </c>
    </row>
    <row r="15" spans="1:3" ht="12.75" customHeight="1">
      <c r="A15" s="13" t="s">
        <v>16</v>
      </c>
      <c r="B15">
        <f>Rho*V</f>
        <v>34.16601101494886</v>
      </c>
      <c r="C15" s="13" t="s">
        <v>33</v>
      </c>
    </row>
    <row r="16" spans="1:3" ht="12.75" customHeight="1">
      <c r="A16" s="13" t="s">
        <v>34</v>
      </c>
      <c r="B16">
        <v>1.005</v>
      </c>
      <c r="C16" s="13" t="s">
        <v>37</v>
      </c>
    </row>
    <row r="17" spans="1:3" ht="12.75" customHeight="1">
      <c r="A17" s="3" t="s">
        <v>35</v>
      </c>
      <c r="B17" s="3">
        <f>M*cpa*(B13-B12)</f>
        <v>789.7473446105427</v>
      </c>
      <c r="C17" s="3" t="s">
        <v>36</v>
      </c>
    </row>
    <row r="19" ht="12.75" customHeight="1">
      <c r="A19" s="3" t="s">
        <v>6</v>
      </c>
    </row>
    <row r="20" spans="1:3" ht="12.75" customHeight="1">
      <c r="A20" s="13" t="s">
        <v>38</v>
      </c>
      <c r="B20">
        <f>50+E</f>
        <v>58</v>
      </c>
      <c r="C20" s="13" t="s">
        <v>39</v>
      </c>
    </row>
    <row r="21" spans="1:3" ht="12.75" customHeight="1">
      <c r="A21" s="3" t="s">
        <v>40</v>
      </c>
      <c r="B21" s="3">
        <f>GetHumRatioFromRelHum(B13,B20/100,101325)</f>
        <v>0.014605033389122002</v>
      </c>
      <c r="C21" s="3" t="s">
        <v>41</v>
      </c>
    </row>
    <row r="22" spans="1:3" ht="12.75" customHeight="1">
      <c r="A22" s="3" t="s">
        <v>68</v>
      </c>
      <c r="B22" s="3">
        <f>M*B21</f>
        <v>0.4989957316464382</v>
      </c>
      <c r="C22" s="3" t="s">
        <v>33</v>
      </c>
    </row>
    <row r="23" spans="1:3" ht="12.75" customHeight="1">
      <c r="A23" s="3"/>
      <c r="B23" s="3"/>
      <c r="C23" s="3"/>
    </row>
    <row r="25" ht="12.75" customHeight="1">
      <c r="A25" s="3" t="s">
        <v>8</v>
      </c>
    </row>
    <row r="26" spans="1:4" ht="12.75" customHeight="1">
      <c r="A26" s="13" t="s">
        <v>42</v>
      </c>
      <c r="B26">
        <f>3+F/2</f>
        <v>3</v>
      </c>
      <c r="C26" s="13" t="s">
        <v>43</v>
      </c>
      <c r="D26">
        <f>E*F</f>
        <v>0</v>
      </c>
    </row>
    <row r="27" spans="1:4" ht="12.75" customHeight="1">
      <c r="A27" s="3" t="s">
        <v>44</v>
      </c>
      <c r="B27" s="3">
        <f>prel*100000/1000/9.81</f>
        <v>30.581039755351682</v>
      </c>
      <c r="C27" s="3" t="s">
        <v>20</v>
      </c>
      <c r="D27">
        <f>EF</f>
        <v>80</v>
      </c>
    </row>
    <row r="29" ht="12.75" customHeight="1">
      <c r="A29" s="3" t="s">
        <v>9</v>
      </c>
    </row>
    <row r="30" spans="1:3" ht="12.75" customHeight="1">
      <c r="A30" s="13" t="s">
        <v>17</v>
      </c>
      <c r="B30">
        <v>5000</v>
      </c>
      <c r="C30" s="13" t="s">
        <v>45</v>
      </c>
    </row>
    <row r="31" spans="1:3" ht="12.75" customHeight="1">
      <c r="A31" s="3" t="s">
        <v>46</v>
      </c>
      <c r="B31">
        <f>580</f>
        <v>580</v>
      </c>
      <c r="C31" s="13" t="s">
        <v>47</v>
      </c>
    </row>
    <row r="32" spans="1:3" ht="12.75" customHeight="1">
      <c r="A32" s="13" t="s">
        <v>48</v>
      </c>
      <c r="B32">
        <f>3000+E*100</f>
        <v>3800</v>
      </c>
      <c r="C32" s="13" t="s">
        <v>45</v>
      </c>
    </row>
    <row r="33" spans="1:3" ht="12.75" customHeight="1">
      <c r="A33" s="3" t="s">
        <v>49</v>
      </c>
      <c r="B33" s="3">
        <f>B30*B31/B32</f>
        <v>763.1578947368421</v>
      </c>
      <c r="C33" s="3" t="s">
        <v>47</v>
      </c>
    </row>
    <row r="35" ht="12.75" customHeight="1">
      <c r="A35" s="3" t="s">
        <v>50</v>
      </c>
    </row>
    <row r="36" spans="1:3" ht="12.75" customHeight="1">
      <c r="A36" s="13" t="s">
        <v>51</v>
      </c>
      <c r="B36">
        <f>40+EF</f>
        <v>120</v>
      </c>
      <c r="C36" s="13" t="s">
        <v>7</v>
      </c>
    </row>
    <row r="37" spans="1:3" ht="12.75" customHeight="1">
      <c r="A37" s="3" t="s">
        <v>22</v>
      </c>
      <c r="B37" s="3">
        <f>20*LOG10(B36/0.00002)</f>
        <v>135.56302500767288</v>
      </c>
      <c r="C37" s="3" t="s">
        <v>53</v>
      </c>
    </row>
    <row r="39" ht="12.75" customHeight="1">
      <c r="A39" s="3" t="s">
        <v>54</v>
      </c>
    </row>
    <row r="40" spans="1:3" ht="12.75" customHeight="1">
      <c r="A40" s="13" t="s">
        <v>55</v>
      </c>
      <c r="B40">
        <f>(10+D)/100</f>
        <v>0.19</v>
      </c>
      <c r="C40" s="13" t="s">
        <v>20</v>
      </c>
    </row>
    <row r="41" spans="1:3" ht="12.75" customHeight="1">
      <c r="A41" s="13" t="s">
        <v>56</v>
      </c>
      <c r="B41">
        <f>1+F</f>
        <v>1</v>
      </c>
      <c r="C41" s="13" t="s">
        <v>57</v>
      </c>
    </row>
    <row r="42" spans="1:3" ht="12.75" customHeight="1">
      <c r="A42" s="13" t="s">
        <v>58</v>
      </c>
      <c r="B42">
        <v>6</v>
      </c>
      <c r="C42" s="13" t="s">
        <v>25</v>
      </c>
    </row>
    <row r="43" spans="1:3" ht="12.75" customHeight="1">
      <c r="A43" s="13" t="s">
        <v>59</v>
      </c>
      <c r="B43">
        <v>12</v>
      </c>
      <c r="C43" s="13" t="s">
        <v>60</v>
      </c>
    </row>
    <row r="44" spans="1:3" ht="12.75" customHeight="1">
      <c r="A44" s="13" t="s">
        <v>24</v>
      </c>
      <c r="B44">
        <f>6*B10^2</f>
        <v>54</v>
      </c>
      <c r="C44" s="13" t="s">
        <v>26</v>
      </c>
    </row>
    <row r="45" spans="1:3" ht="12.75" customHeight="1">
      <c r="A45" s="13" t="s">
        <v>61</v>
      </c>
      <c r="B45">
        <f>1/hi/B44</f>
        <v>0.0030864197530864196</v>
      </c>
      <c r="C45" s="13" t="s">
        <v>65</v>
      </c>
    </row>
    <row r="46" spans="1:3" ht="12.75" customHeight="1">
      <c r="A46" s="13" t="s">
        <v>62</v>
      </c>
      <c r="B46">
        <f>s/Lambda/B44</f>
        <v>0.0035185185185185185</v>
      </c>
      <c r="C46" s="13" t="s">
        <v>65</v>
      </c>
    </row>
    <row r="47" spans="1:3" ht="12.75" customHeight="1">
      <c r="A47" s="13" t="s">
        <v>63</v>
      </c>
      <c r="B47">
        <f>1/he/B44</f>
        <v>0.0015432098765432098</v>
      </c>
      <c r="C47" s="13" t="s">
        <v>65</v>
      </c>
    </row>
    <row r="48" spans="1:3" ht="12.75" customHeight="1">
      <c r="A48" s="13" t="s">
        <v>64</v>
      </c>
      <c r="B48">
        <f>B45+B46+B47</f>
        <v>0.008148148148148147</v>
      </c>
      <c r="C48" s="13" t="s">
        <v>65</v>
      </c>
    </row>
    <row r="49" spans="1:3" ht="12.75" customHeight="1">
      <c r="A49" s="3" t="s">
        <v>19</v>
      </c>
      <c r="B49" s="3">
        <f>(B13-B12)/B48</f>
        <v>2822.727272727273</v>
      </c>
      <c r="C49" s="3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dcterms:created xsi:type="dcterms:W3CDTF">1999-10-15T07:15:54Z</dcterms:created>
  <dcterms:modified xsi:type="dcterms:W3CDTF">2015-04-08T17:11:07Z</dcterms:modified>
  <cp:category/>
  <cp:version/>
  <cp:contentType/>
  <cp:contentStatus/>
</cp:coreProperties>
</file>