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75" yWindow="30" windowWidth="4035" windowHeight="6210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_Cir1">'[1]Calcoli'!#REF!</definedName>
    <definedName name="_Cir2">#REF!</definedName>
    <definedName name="_Cir3">#REF!</definedName>
    <definedName name="_Crr2">#REF!</definedName>
    <definedName name="_Crr3">#REF!</definedName>
    <definedName name="_Lam1">'[3]Calcoli'!#REF!</definedName>
    <definedName name="_Lam2">'[3]Calcoli'!#REF!</definedName>
    <definedName name="_Lam3">#REF!</definedName>
    <definedName name="_MA1">'[1]Calcoli'!#REF!</definedName>
    <definedName name="_MA2">'[1]Calcoli'!#REF!</definedName>
    <definedName name="_Ni1">'[3]Calcoli'!#REF!</definedName>
    <definedName name="_Ni2">'[3]Calcoli'!#REF!</definedName>
    <definedName name="_Ni3">'[3]Calcoli'!#REF!</definedName>
    <definedName name="_Ni4">'[3]Calcoli'!#REF!</definedName>
    <definedName name="_Ni5">'[3]Calcoli'!#REF!</definedName>
    <definedName name="_Ni6">'[3]Calcoli'!#REF!</definedName>
    <definedName name="_Phi1">'[1]Calcoli'!$F$15</definedName>
    <definedName name="_Phi2">'[3]Calcoli'!#REF!</definedName>
    <definedName name="_Pr1">'[1]Calcoli'!#REF!</definedName>
    <definedName name="_Pr2">'[1]Calcoli'!#REF!</definedName>
    <definedName name="_Pr3">'[1]Calcoli'!#REF!</definedName>
    <definedName name="_Pr4">'[1]Calcoli'!#REF!</definedName>
    <definedName name="_Pr5">'[1]Calcoli'!#REF!</definedName>
    <definedName name="_Pr6">'[1]Calcoli'!#REF!</definedName>
    <definedName name="_Ps1">#REF!</definedName>
    <definedName name="_Ps2">#REF!</definedName>
    <definedName name="_Re1">'[1]Calcoli'!#REF!</definedName>
    <definedName name="_Re2">'[1]Calcoli'!#REF!</definedName>
    <definedName name="_Re3">'[1]Calcoli'!#REF!</definedName>
    <definedName name="_Re4">'[1]Calcoli'!#REF!</definedName>
    <definedName name="_Re5">'[1]Calcoli'!#REF!</definedName>
    <definedName name="_Sup1">'Calcoli'!#REF!</definedName>
    <definedName name="_Sup2">'Calcoli'!#REF!</definedName>
    <definedName name="_Sup3">'Calcoli'!#REF!</definedName>
    <definedName name="_Tau1">'Calcoli'!#REF!</definedName>
    <definedName name="_Tau2">'Calcoli'!#REF!</definedName>
    <definedName name="_Tit1">'[3]Calcoli'!#REF!</definedName>
    <definedName name="_TT1">'[1]Calcoli'!$B$12</definedName>
    <definedName name="_TT2">'[1]Calcoli'!$B$13</definedName>
    <definedName name="_UU1">'[1]Calcoli'!#REF!</definedName>
    <definedName name="_UU2">'[1]Calcoli'!#REF!</definedName>
    <definedName name="_UU3">'[1]Calcoli'!#REF!</definedName>
    <definedName name="_UU4">'[1]Calcoli'!#REF!</definedName>
    <definedName name="_UU5">'[1]Calcoli'!#REF!</definedName>
    <definedName name="_xx1">'[3]Calcoli'!#REF!</definedName>
    <definedName name="_xx2">'[3]Calcoli'!#REF!</definedName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p">'Principale'!#REF!</definedName>
    <definedName name="cpa">'Calcoli'!#REF!</definedName>
    <definedName name="Crfilo">#REF!</definedName>
    <definedName name="Crpalo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'Principale'!$H$54</definedName>
    <definedName name="Mtot">'[3]Calcoli'!#REF!</definedName>
    <definedName name="N">'Calcoli'!#REF!</definedName>
    <definedName name="Ni">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'Principale'!#REF!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el">'Calcoli'!#REF!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filo">'[3]Calcoli'!#REF!</definedName>
    <definedName name="Repalo">'[3]Calcoli'!#REF!</definedName>
    <definedName name="Rho">'Principale'!#REF!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T">'Calcoli'!#REF!</definedName>
    <definedName name="T_1">'Principale'!$B$54</definedName>
    <definedName name="T_2">'Principale'!$E$54</definedName>
    <definedName name="Ta">'Principale'!$B$40</definedName>
    <definedName name="Tar">'Calcoli'!#REF!</definedName>
    <definedName name="Taria">'[3]Calcoli'!#REF!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UR">'Principale'!$E$40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Vpunto">'Principale'!#REF!</definedName>
    <definedName name="W">'Calcoli'!#REF!</definedName>
    <definedName name="WW">'Calcoli'!#REF!</definedName>
    <definedName name="x">'Principale'!$G$40</definedName>
    <definedName name="xfin">'Calcoli'!#REF!</definedName>
    <definedName name="XX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<sst xmlns="http://schemas.openxmlformats.org/spreadsheetml/2006/main" count="67" uniqueCount="59">
  <si>
    <t>Matricola</t>
  </si>
  <si>
    <t>A</t>
  </si>
  <si>
    <t>B</t>
  </si>
  <si>
    <t>C</t>
  </si>
  <si>
    <t>D</t>
  </si>
  <si>
    <t>E</t>
  </si>
  <si>
    <t>F</t>
  </si>
  <si>
    <t>EF =</t>
  </si>
  <si>
    <t>W</t>
  </si>
  <si>
    <t>Una sola risposta, se esatta dà +4, se errata dà -4</t>
  </si>
  <si>
    <t>Esame di Fisica Tecnica Ambientale del 20/07/2018</t>
  </si>
  <si>
    <r>
      <t>1)</t>
    </r>
    <r>
      <rPr>
        <b/>
        <sz val="7"/>
        <color indexed="8"/>
        <rFont val="Times New Roman"/>
        <family val="1"/>
      </rPr>
      <t xml:space="preserve">   </t>
    </r>
    <r>
      <rPr>
        <b/>
        <sz val="9"/>
        <color indexed="8"/>
        <rFont val="Arial"/>
        <family val="2"/>
      </rPr>
      <t>Per riscaldare una abitazione serve una potenza termica pari a 10 kW. Vengono proposti diversi sistemi e per ciascuno viene indicato il fabbisogno energetico corrispondente. Indicare quelli realistici</t>
    </r>
  </si>
  <si>
    <r>
      <t>Ammesse risposte multiple - +3 in caso di risposta esatta, -3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</si>
  <si>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Caldaia a metano tradizionale, avente una potenza termica nominale al focolare di 12 kW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</si>
  <si>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Caldaia a metano tradizionale, avente una potenza termica nominale al focolare di 9 kW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</si>
  <si>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Caldaia a metano a condensazione, avente una potenza termica nominale al focolare di 9 kW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</si>
  <si>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Pompa di calore aria-acqua, potenza elettrica assorbita 2500 W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</si>
  <si>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Pompa di calore aria-acqua, potenza elettrica assorbita 5000 W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</si>
  <si>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Pompa di calore aria-acqua, potenza elettrica assorbita 10000 W</t>
    </r>
  </si>
  <si>
    <r>
      <t>2)</t>
    </r>
    <r>
      <rPr>
        <b/>
        <sz val="7"/>
        <color indexed="8"/>
        <rFont val="Times New Roman"/>
        <family val="1"/>
      </rPr>
      <t xml:space="preserve">   </t>
    </r>
    <r>
      <rPr>
        <b/>
        <sz val="9"/>
        <color indexed="8"/>
        <rFont val="Arial"/>
        <family val="2"/>
      </rPr>
      <t>Che legame esiste fra olf e decipol?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</si>
  <si>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decipol è il grado di inquinamento dell’aria che si stabilisce in una stanza avente un volume di 10m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, in cui si trova una persona in quiete che emette 1 olf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</si>
  <si>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decipol è’ l grado di inquinamento dell’aria che si stabilisce in una stanza in cui viene effettuato un ricambio d’aria all’ora, in cui si trova una persona in quiete che emette 1 olf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</si>
  <si>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decipol è il grado di inquinamento dell’aria che si stabilisce in una stanza in cui viene effettuato un ricambio d’aria di 10 litri/s, in cui si trova una persona in quiete che emette 1 olf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</si>
  <si>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decipol è il rapporto fra gli olf complessivi immessi nell’ambiente e la portata d’aria di ventilazione in litri/s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</si>
  <si>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decipol è pari a 10 volte il rapporto fra gli olf complessivi immessi nell’ambiente e la portata d’aria di ventilazione in litri/s</t>
    </r>
  </si>
  <si>
    <r>
      <t>3)</t>
    </r>
    <r>
      <rPr>
        <b/>
        <sz val="7"/>
        <color indexed="8"/>
        <rFont val="Times New Roman"/>
        <family val="1"/>
      </rPr>
      <t xml:space="preserve">   </t>
    </r>
    <r>
      <rPr>
        <b/>
        <sz val="9"/>
        <color indexed="8"/>
        <rFont val="Arial"/>
        <family val="2"/>
      </rPr>
      <t>Come si calcola il livello sonoro equivalente L</t>
    </r>
    <r>
      <rPr>
        <b/>
        <vertAlign val="subscript"/>
        <sz val="9"/>
        <color indexed="8"/>
        <rFont val="Arial"/>
        <family val="2"/>
      </rPr>
      <t>a,eq</t>
    </r>
    <r>
      <rPr>
        <b/>
        <sz val="9"/>
        <color indexed="8"/>
        <rFont val="Arial"/>
        <family val="2"/>
      </rPr>
      <t xml:space="preserve"> sapendo che per una primo periodo di tempo (1h) il livello sonoro è stato pari a 60 dB(A) e per il successivo periodo di tempo (2h) il livello sonoro è stato pari a 70 dB(A)?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</si>
  <si>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la media lineare dei 2 livelli sonori: (60+70)/2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</si>
  <si>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la media energetica dei 2 livelli sonori: 10*log10((10^(60/10)+10^(70/10))/2)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</si>
  <si>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la somma energetica dei 2 livelli sonori: 10*log10(10^(60/10)+10^(70/10))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</si>
  <si>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E’ la somma energetica dei 2 livelli sonori divisa per il tempo complessivo: 10*log10((10^(60/10)+10^(70/10))/3) 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</si>
  <si>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E’ la media energetica ponderata dei 2 livelli sonori, usando le 2 durate temporali come pesi: 10*log10((1*10^(60/10)+2*10^(70/10))/3) </t>
    </r>
  </si>
  <si>
    <t>4) Cosa si intende per illuminamento prodotto da una lampada su una superficie?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</si>
  <si>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la potenza luminosa emessa divisa per la superficie illuminata (W/m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</si>
  <si>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flusso luminoso emesso diviso per la superficie illuminata (Lumen/m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</si>
  <si>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flusso luminoso che cade sulla superficie illuminata diviso per la sua area (Lumen/m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</si>
  <si>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flusso luminoso emesso diviso per l’angolo solido di emissione (Lumen/sterad)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</si>
  <si>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rapporto fra l’intensità luminosa emessa e la superficie illuminata (cd/m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) </t>
    </r>
  </si>
  <si>
    <r>
      <t xml:space="preserve">Esercizi </t>
    </r>
    <r>
      <rPr>
        <i/>
        <sz val="9"/>
        <color indexed="8"/>
        <rFont val="Arial"/>
        <family val="2"/>
      </rPr>
      <t>(4 pt. cadauno se giusti, 0 pt. se errati o non fatti)</t>
    </r>
  </si>
  <si>
    <t>5) Un ambiente contiene aria a 20+F °C ed U.R.=30+E/50 %. Determinare la sua entalpia specifica.</t>
  </si>
  <si>
    <t>La risposta deve contenere numero ed unità di misura, separati da uno spazio</t>
  </si>
  <si>
    <r>
      <t xml:space="preserve">J </t>
    </r>
    <r>
      <rPr>
        <sz val="9"/>
        <color indexed="8"/>
        <rFont val="Arial"/>
        <family val="2"/>
      </rPr>
      <t>=</t>
    </r>
  </si>
  <si>
    <t>6) Entro un ambiente chiuso la distanza critica è pari a 3+F/10 m. A seguito dell’installazione di un rivestimento fonoassorbente su pareti e soffitto, il tempo di reverbero è dimezzato. Calcolare la nuova distanza critica:</t>
  </si>
  <si>
    <t>Ta =</t>
  </si>
  <si>
    <t>°C</t>
  </si>
  <si>
    <t>UR =</t>
  </si>
  <si>
    <t>kJ/kga</t>
  </si>
  <si>
    <t>Dal diagramma psicrometrico leggo il valore</t>
  </si>
  <si>
    <t>x =</t>
  </si>
  <si>
    <t>kgv/kga</t>
  </si>
  <si>
    <r>
      <t>d</t>
    </r>
    <r>
      <rPr>
        <b/>
        <vertAlign val="subscript"/>
        <sz val="9"/>
        <color indexed="8"/>
        <rFont val="Arial"/>
        <family val="2"/>
      </rPr>
      <t>cr2</t>
    </r>
    <r>
      <rPr>
        <sz val="9"/>
        <color indexed="8"/>
        <rFont val="Arial"/>
        <family val="2"/>
      </rPr>
      <t xml:space="preserve"> = dcr1 *sqrt(2) =</t>
    </r>
  </si>
  <si>
    <t>m</t>
  </si>
  <si>
    <r>
      <t>8) In un locale avente una finestra con area della superficie vetrata A</t>
    </r>
    <r>
      <rPr>
        <b/>
        <vertAlign val="subscript"/>
        <sz val="9"/>
        <color indexed="8"/>
        <rFont val="Arial"/>
        <family val="2"/>
      </rPr>
      <t>f1</t>
    </r>
    <r>
      <rPr>
        <b/>
        <sz val="9"/>
        <color indexed="8"/>
        <rFont val="Arial"/>
        <family val="2"/>
      </rPr>
      <t>=1+F/10 m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la verifica del fattore di luce diurna produce un valore insufficiente, pari all’1%, mentre è richiesto il 2%. Si decide di usare un vetro avente coefficiente di trasmissione più alto (0.8 anziché 0.6) e di aumentare la area della superficie vetrata, mantenendo invariato tutto il resto. Determinare la nuova area della superficie vetrata A</t>
    </r>
    <r>
      <rPr>
        <b/>
        <vertAlign val="subscript"/>
        <sz val="9"/>
        <color indexed="8"/>
        <rFont val="Arial"/>
        <family val="2"/>
      </rPr>
      <t>f2</t>
    </r>
    <r>
      <rPr>
        <b/>
        <sz val="9"/>
        <color indexed="8"/>
        <rFont val="Arial"/>
        <family val="2"/>
      </rPr>
      <t>.</t>
    </r>
  </si>
  <si>
    <r>
      <t>A</t>
    </r>
    <r>
      <rPr>
        <b/>
        <vertAlign val="subscript"/>
        <sz val="10"/>
        <rFont val="Arial"/>
        <family val="2"/>
      </rPr>
      <t>f2</t>
    </r>
    <r>
      <rPr>
        <b/>
        <sz val="10"/>
        <rFont val="Arial"/>
        <family val="2"/>
      </rPr>
      <t xml:space="preserve"> =</t>
    </r>
    <r>
      <rPr>
        <sz val="10"/>
        <rFont val="Arial"/>
        <family val="2"/>
      </rPr>
      <t xml:space="preserve"> 0.6/0.8*2*Af1 =</t>
    </r>
  </si>
  <si>
    <r>
      <t>m</t>
    </r>
    <r>
      <rPr>
        <b/>
        <vertAlign val="superscript"/>
        <sz val="10"/>
        <rFont val="Arial"/>
        <family val="2"/>
      </rPr>
      <t>2</t>
    </r>
  </si>
  <si>
    <t>8) All’ingresso di una VMC l’aria viene aspirata dall’esterno a 0+F°C, ed emessa nell’ambiente riscaldato a 15+E/2 °C. Sapendo che la portata in massa di aria è pari a 0.1 kg/s, determinare la potenza termica erogata.</t>
  </si>
  <si>
    <t>T1 =</t>
  </si>
  <si>
    <t>T2 =</t>
  </si>
  <si>
    <t>Mpunto =</t>
  </si>
  <si>
    <t>kg/s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</si>
</sst>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sz val="11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9"/>
      <color indexed="8"/>
      <name val="Arial"/>
      <family val="2"/>
    </font>
    <font>
      <b/>
      <sz val="5"/>
      <color indexed="8"/>
      <name val="Arial"/>
      <family val="2"/>
    </font>
    <font>
      <b/>
      <vertAlign val="sub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3" fillId="0" borderId="0" xfId="0" applyFont="1" applyAlignment="1">
      <alignment horizontal="left" vertical="center" indent="4"/>
    </xf>
    <xf numFmtId="0" fontId="53" fillId="33" borderId="0" xfId="0" applyFont="1" applyFill="1" applyAlignment="1">
      <alignment horizontal="left" vertical="center" indent="4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indent="1"/>
    </xf>
    <xf numFmtId="0" fontId="58" fillId="0" borderId="0" xfId="0" applyFont="1" applyAlignment="1">
      <alignment vertical="center"/>
    </xf>
    <xf numFmtId="0" fontId="55" fillId="34" borderId="0" xfId="0" applyFont="1" applyFill="1" applyAlignment="1">
      <alignment horizontal="left" vertical="center" indent="1"/>
    </xf>
    <xf numFmtId="0" fontId="0" fillId="34" borderId="0" xfId="0" applyFill="1" applyAlignment="1">
      <alignment vertical="center"/>
    </xf>
    <xf numFmtId="0" fontId="27" fillId="0" borderId="0" xfId="0" applyFont="1" applyAlignment="1">
      <alignment horizontal="left" vertical="center" indent="15"/>
    </xf>
    <xf numFmtId="0" fontId="55" fillId="34" borderId="0" xfId="0" applyFont="1" applyFill="1" applyAlignment="1">
      <alignment vertical="center"/>
    </xf>
    <xf numFmtId="0" fontId="54" fillId="34" borderId="0" xfId="0" applyFont="1" applyFill="1" applyAlignment="1">
      <alignment vertical="center"/>
    </xf>
    <xf numFmtId="0" fontId="0" fillId="33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54" fillId="0" borderId="0" xfId="0" applyFont="1" applyAlignment="1">
      <alignment horizontal="right" vertical="center"/>
    </xf>
    <xf numFmtId="10" fontId="0" fillId="0" borderId="0" xfId="0" applyNumberFormat="1" applyAlignment="1">
      <alignment horizontal="right"/>
    </xf>
    <xf numFmtId="16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54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54" fillId="34" borderId="0" xfId="0" applyFont="1" applyFill="1" applyAlignment="1">
      <alignment horizontal="left" vertical="center" wrapText="1"/>
    </xf>
    <xf numFmtId="0" fontId="56" fillId="0" borderId="0" xfId="0" applyFont="1" applyAlignment="1">
      <alignment horizontal="right" vertical="center"/>
    </xf>
    <xf numFmtId="1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7</xdr:col>
      <xdr:colOff>428625</xdr:colOff>
      <xdr:row>82</xdr:row>
      <xdr:rowOff>66675</xdr:rowOff>
    </xdr:to>
    <xdr:pic>
      <xdr:nvPicPr>
        <xdr:cNvPr id="1" name="Picture 5" descr="http://homepages.rpi.edu/~bungah/DepartmentalWeb/car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53625"/>
          <a:ext cx="57816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70</xdr:row>
      <xdr:rowOff>114300</xdr:rowOff>
    </xdr:from>
    <xdr:to>
      <xdr:col>3</xdr:col>
      <xdr:colOff>352425</xdr:colOff>
      <xdr:row>75</xdr:row>
      <xdr:rowOff>9525</xdr:rowOff>
    </xdr:to>
    <xdr:sp>
      <xdr:nvSpPr>
        <xdr:cNvPr id="2" name="Straight Connector 7"/>
        <xdr:cNvSpPr>
          <a:spLocks/>
        </xdr:cNvSpPr>
      </xdr:nvSpPr>
      <xdr:spPr>
        <a:xfrm flipH="1" flipV="1">
          <a:off x="1800225" y="12172950"/>
          <a:ext cx="1323975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8"/>
  <sheetViews>
    <sheetView tabSelected="1" zoomScale="155" zoomScaleNormal="155" zoomScalePageLayoutView="0" workbookViewId="0" topLeftCell="A57">
      <selection activeCell="G51" sqref="G51"/>
    </sheetView>
  </sheetViews>
  <sheetFormatPr defaultColWidth="8.7109375" defaultRowHeight="12.75" customHeight="1"/>
  <cols>
    <col min="1" max="1" width="22.140625" style="0" customWidth="1"/>
    <col min="2" max="2" width="10.7109375" style="0" customWidth="1"/>
    <col min="3" max="3" width="8.7109375" style="0" customWidth="1"/>
    <col min="4" max="4" width="9.140625" style="0" bestFit="1" customWidth="1"/>
    <col min="5" max="5" width="11.421875" style="0" bestFit="1" customWidth="1"/>
    <col min="6" max="6" width="8.7109375" style="0" customWidth="1"/>
    <col min="7" max="7" width="9.421875" style="0" customWidth="1"/>
  </cols>
  <sheetData>
    <row r="1" ht="12.75" customHeight="1">
      <c r="A1" s="1" t="s">
        <v>10</v>
      </c>
    </row>
    <row r="3" spans="1:2" ht="12.75" customHeight="1">
      <c r="A3" t="s">
        <v>0</v>
      </c>
      <c r="B3" s="2">
        <v>285648</v>
      </c>
    </row>
    <row r="4" spans="4:5" ht="12.75" customHeight="1">
      <c r="D4" s="4"/>
      <c r="E4" s="4"/>
    </row>
    <row r="5" spans="1:5" ht="12.75" customHeight="1">
      <c r="A5" s="14" t="s">
        <v>11</v>
      </c>
      <c r="D5" s="4"/>
      <c r="E5" s="4"/>
    </row>
    <row r="6" spans="1:5" ht="12.75" customHeight="1">
      <c r="A6" s="10" t="s">
        <v>12</v>
      </c>
      <c r="D6" s="4"/>
      <c r="E6" s="4"/>
    </row>
    <row r="7" spans="1:7" ht="12.75" customHeight="1">
      <c r="A7" s="8" t="s">
        <v>13</v>
      </c>
      <c r="B7" s="6"/>
      <c r="C7" s="6"/>
      <c r="D7" s="21"/>
      <c r="E7" s="21"/>
      <c r="F7" s="6"/>
      <c r="G7" s="6"/>
    </row>
    <row r="8" spans="1:5" ht="12.75" customHeight="1">
      <c r="A8" s="7" t="s">
        <v>14</v>
      </c>
      <c r="D8" s="4"/>
      <c r="E8" s="4"/>
    </row>
    <row r="9" spans="1:7" ht="12.75" customHeight="1">
      <c r="A9" s="8" t="s">
        <v>15</v>
      </c>
      <c r="B9" s="6"/>
      <c r="C9" s="6"/>
      <c r="D9" s="21"/>
      <c r="E9" s="21"/>
      <c r="F9" s="6"/>
      <c r="G9" s="6"/>
    </row>
    <row r="10" spans="1:7" ht="12.75" customHeight="1">
      <c r="A10" s="8" t="s">
        <v>16</v>
      </c>
      <c r="B10" s="6"/>
      <c r="C10" s="6"/>
      <c r="D10" s="21"/>
      <c r="E10" s="21"/>
      <c r="F10" s="6"/>
      <c r="G10" s="6"/>
    </row>
    <row r="11" spans="1:5" ht="12.75" customHeight="1">
      <c r="A11" s="7" t="s">
        <v>17</v>
      </c>
      <c r="D11" s="4"/>
      <c r="E11" s="4"/>
    </row>
    <row r="12" spans="1:5" ht="12.75" customHeight="1">
      <c r="A12" s="7" t="s">
        <v>18</v>
      </c>
      <c r="D12" s="4"/>
      <c r="E12" s="4"/>
    </row>
    <row r="13" spans="1:5" ht="12.75" customHeight="1">
      <c r="A13" s="12"/>
      <c r="D13" s="4"/>
      <c r="E13" s="4"/>
    </row>
    <row r="14" spans="1:5" ht="12.75" customHeight="1">
      <c r="A14" s="14" t="s">
        <v>19</v>
      </c>
      <c r="D14" s="4"/>
      <c r="E14" s="4"/>
    </row>
    <row r="15" spans="1:5" ht="12.75" customHeight="1">
      <c r="A15" s="10" t="s">
        <v>9</v>
      </c>
      <c r="D15" s="4"/>
      <c r="E15" s="4"/>
    </row>
    <row r="16" spans="1:5" ht="12.75" customHeight="1">
      <c r="A16" s="7" t="s">
        <v>20</v>
      </c>
      <c r="D16" s="4"/>
      <c r="E16" s="4"/>
    </row>
    <row r="17" spans="1:5" ht="12.75" customHeight="1">
      <c r="A17" s="7" t="s">
        <v>21</v>
      </c>
      <c r="D17" s="4"/>
      <c r="E17" s="4"/>
    </row>
    <row r="18" spans="1:15" ht="12.75" customHeight="1">
      <c r="A18" s="8" t="s">
        <v>22</v>
      </c>
      <c r="B18" s="6"/>
      <c r="C18" s="6"/>
      <c r="D18" s="21"/>
      <c r="E18" s="21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5" ht="12.75" customHeight="1">
      <c r="A19" s="7" t="s">
        <v>23</v>
      </c>
      <c r="D19" s="4"/>
      <c r="E19" s="4"/>
    </row>
    <row r="20" spans="1:10" ht="12.75" customHeight="1">
      <c r="A20" s="8" t="s">
        <v>24</v>
      </c>
      <c r="B20" s="6"/>
      <c r="C20" s="6"/>
      <c r="D20" s="21"/>
      <c r="E20" s="21"/>
      <c r="F20" s="6"/>
      <c r="G20" s="6"/>
      <c r="H20" s="6"/>
      <c r="I20" s="6"/>
      <c r="J20" s="6"/>
    </row>
    <row r="21" spans="1:5" ht="12.75" customHeight="1">
      <c r="A21" s="15"/>
      <c r="D21" s="4"/>
      <c r="E21" s="4"/>
    </row>
    <row r="22" spans="1:5" ht="12.75" customHeight="1">
      <c r="A22" s="14" t="s">
        <v>25</v>
      </c>
      <c r="D22" s="4"/>
      <c r="E22" s="4"/>
    </row>
    <row r="23" spans="1:5" ht="12.75" customHeight="1">
      <c r="A23" s="16" t="s">
        <v>9</v>
      </c>
      <c r="D23" s="4"/>
      <c r="E23" s="4"/>
    </row>
    <row r="24" spans="1:5" ht="12.75" customHeight="1">
      <c r="A24" s="7" t="s">
        <v>26</v>
      </c>
      <c r="D24" s="4"/>
      <c r="E24" s="4"/>
    </row>
    <row r="25" spans="1:5" ht="12.75" customHeight="1">
      <c r="A25" s="7" t="s">
        <v>27</v>
      </c>
      <c r="D25" s="4"/>
      <c r="E25" s="4"/>
    </row>
    <row r="26" spans="1:5" ht="12.75" customHeight="1">
      <c r="A26" s="7" t="s">
        <v>28</v>
      </c>
      <c r="D26" s="4"/>
      <c r="E26" s="4"/>
    </row>
    <row r="27" spans="1:5" ht="12.75" customHeight="1">
      <c r="A27" s="7" t="s">
        <v>29</v>
      </c>
      <c r="D27" s="4"/>
      <c r="E27" s="4"/>
    </row>
    <row r="28" spans="1:11" ht="12.75" customHeight="1">
      <c r="A28" s="8" t="s">
        <v>30</v>
      </c>
      <c r="B28" s="6"/>
      <c r="C28" s="6"/>
      <c r="D28" s="21"/>
      <c r="E28" s="21"/>
      <c r="F28" s="6"/>
      <c r="G28" s="6"/>
      <c r="H28" s="6"/>
      <c r="I28" s="6"/>
      <c r="J28" s="6"/>
      <c r="K28" s="6"/>
    </row>
    <row r="29" spans="1:5" ht="12.75" customHeight="1">
      <c r="A29" s="7"/>
      <c r="D29" s="4"/>
      <c r="E29" s="4"/>
    </row>
    <row r="30" spans="1:5" ht="12.75" customHeight="1">
      <c r="A30" s="9" t="s">
        <v>31</v>
      </c>
      <c r="D30" s="4"/>
      <c r="E30" s="4"/>
    </row>
    <row r="31" spans="1:5" ht="12.75" customHeight="1">
      <c r="A31" s="10" t="s">
        <v>9</v>
      </c>
      <c r="D31" s="4"/>
      <c r="E31" s="4"/>
    </row>
    <row r="32" spans="1:5" ht="12.75" customHeight="1">
      <c r="A32" s="7" t="s">
        <v>32</v>
      </c>
      <c r="D32" s="4"/>
      <c r="E32" s="4"/>
    </row>
    <row r="33" spans="1:5" ht="12.75" customHeight="1">
      <c r="A33" s="7" t="s">
        <v>33</v>
      </c>
      <c r="D33" s="4"/>
      <c r="E33" s="4"/>
    </row>
    <row r="34" spans="1:7" ht="12.75" customHeight="1">
      <c r="A34" s="8" t="s">
        <v>34</v>
      </c>
      <c r="B34" s="6"/>
      <c r="C34" s="6"/>
      <c r="D34" s="21"/>
      <c r="E34" s="21"/>
      <c r="F34" s="6"/>
      <c r="G34" s="6"/>
    </row>
    <row r="35" spans="1:5" ht="12.75" customHeight="1">
      <c r="A35" s="7" t="s">
        <v>35</v>
      </c>
      <c r="D35" s="4"/>
      <c r="E35" s="4"/>
    </row>
    <row r="36" spans="1:5" ht="12.75" customHeight="1">
      <c r="A36" s="7" t="s">
        <v>36</v>
      </c>
      <c r="D36" s="4"/>
      <c r="E36" s="4"/>
    </row>
    <row r="37" spans="1:5" ht="12.75" customHeight="1">
      <c r="A37" s="9"/>
      <c r="D37" s="4"/>
      <c r="E37" s="4"/>
    </row>
    <row r="38" spans="1:5" ht="12.75" customHeight="1">
      <c r="A38" s="9" t="s">
        <v>37</v>
      </c>
      <c r="D38" s="4"/>
      <c r="E38" s="4"/>
    </row>
    <row r="39" spans="1:5" ht="12.75" customHeight="1">
      <c r="A39" s="9" t="s">
        <v>38</v>
      </c>
      <c r="D39" s="4"/>
      <c r="E39" s="4"/>
    </row>
    <row r="40" spans="1:8" ht="12.75" customHeight="1">
      <c r="A40" s="23" t="s">
        <v>42</v>
      </c>
      <c r="B40">
        <f>20+F</f>
        <v>28</v>
      </c>
      <c r="C40" s="5" t="s">
        <v>43</v>
      </c>
      <c r="D40" s="22" t="s">
        <v>44</v>
      </c>
      <c r="E40" s="24">
        <f>(30+E/50)/100</f>
        <v>0.30079999999999996</v>
      </c>
      <c r="F40" s="5" t="s">
        <v>47</v>
      </c>
      <c r="G40">
        <f>GetHumRatioFromRelHum(Ta,UR,101325)</f>
        <v>0.007062563696223022</v>
      </c>
      <c r="H40" s="5" t="s">
        <v>48</v>
      </c>
    </row>
    <row r="41" spans="1:5" ht="12.75" customHeight="1" thickBot="1">
      <c r="A41" s="10" t="s">
        <v>39</v>
      </c>
      <c r="D41" s="4"/>
      <c r="E41" s="4"/>
    </row>
    <row r="42" spans="1:9" ht="12.75" customHeight="1" thickBot="1">
      <c r="A42" s="17"/>
      <c r="D42" s="4"/>
      <c r="E42" s="22" t="s">
        <v>46</v>
      </c>
      <c r="G42" s="9" t="s">
        <v>40</v>
      </c>
      <c r="H42" s="25">
        <f>GetMoistAirEnthalpy(Ta,x)/1000</f>
        <v>46.19929012155307</v>
      </c>
      <c r="I42" s="26" t="s">
        <v>45</v>
      </c>
    </row>
    <row r="43" spans="4:5" ht="12.75" customHeight="1">
      <c r="D43" s="4"/>
      <c r="E43" s="4"/>
    </row>
    <row r="44" ht="12.75" customHeight="1" thickBot="1">
      <c r="A44" s="20" t="s">
        <v>41</v>
      </c>
    </row>
    <row r="45" spans="1:9" ht="12.75" customHeight="1" thickBot="1">
      <c r="A45" s="10" t="s">
        <v>39</v>
      </c>
      <c r="G45" s="23" t="s">
        <v>49</v>
      </c>
      <c r="H45" s="27">
        <f>(3+F/10)*SQRT(2)</f>
        <v>5.374011537017761</v>
      </c>
      <c r="I45" s="26" t="s">
        <v>50</v>
      </c>
    </row>
    <row r="46" ht="12.75" customHeight="1">
      <c r="A46" s="11"/>
    </row>
    <row r="47" ht="12.75" customHeight="1">
      <c r="A47" s="18"/>
    </row>
    <row r="48" ht="12.75" customHeight="1">
      <c r="A48" s="17"/>
    </row>
    <row r="49" spans="1:12" ht="43.5" customHeight="1">
      <c r="A49" s="28" t="s">
        <v>51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ht="15.75" customHeight="1" thickBot="1">
      <c r="A50" s="10" t="s">
        <v>39</v>
      </c>
    </row>
    <row r="51" spans="7:9" ht="18" customHeight="1" thickBot="1">
      <c r="G51" s="29" t="s">
        <v>52</v>
      </c>
      <c r="H51" s="30">
        <f>0.6/0.8*2*(1+F/10)</f>
        <v>2.6999999999999997</v>
      </c>
      <c r="I51" s="26" t="s">
        <v>53</v>
      </c>
    </row>
    <row r="53" spans="1:12" ht="30.75" customHeight="1">
      <c r="A53" s="31" t="s">
        <v>54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9" ht="12.75" customHeight="1">
      <c r="A54" s="32" t="s">
        <v>55</v>
      </c>
      <c r="B54">
        <f>0+F</f>
        <v>8</v>
      </c>
      <c r="C54" s="20" t="s">
        <v>43</v>
      </c>
      <c r="D54" s="22" t="s">
        <v>56</v>
      </c>
      <c r="E54" s="4">
        <f>15+E/2</f>
        <v>17</v>
      </c>
      <c r="F54" s="5" t="s">
        <v>43</v>
      </c>
      <c r="G54" s="5" t="s">
        <v>57</v>
      </c>
      <c r="H54">
        <f>0.1</f>
        <v>0.1</v>
      </c>
      <c r="I54" s="5" t="s">
        <v>58</v>
      </c>
    </row>
    <row r="55" spans="1:5" ht="12.75" customHeight="1" thickBot="1">
      <c r="A55" s="10" t="s">
        <v>39</v>
      </c>
      <c r="C55" s="20"/>
      <c r="D55" s="4"/>
      <c r="E55" s="4"/>
    </row>
    <row r="56" spans="1:9" ht="12.75" customHeight="1" thickBot="1">
      <c r="A56" s="19"/>
      <c r="C56" s="20"/>
      <c r="D56" s="4"/>
      <c r="E56" s="4"/>
      <c r="H56" s="33">
        <f>Mpunto*1005*(T_2-T_1)</f>
        <v>904.5</v>
      </c>
      <c r="I56" s="26" t="s">
        <v>8</v>
      </c>
    </row>
    <row r="57" spans="1:5" ht="12.75" customHeight="1">
      <c r="A57" s="19"/>
      <c r="C57" s="20"/>
      <c r="D57" s="4"/>
      <c r="E57" s="4"/>
    </row>
    <row r="58" ht="12.75" customHeight="1">
      <c r="A58" s="18"/>
    </row>
  </sheetData>
  <sheetProtection/>
  <mergeCells count="2">
    <mergeCell ref="A49:L49"/>
    <mergeCell ref="A53:L53"/>
  </mergeCells>
  <printOptions/>
  <pageMargins left="0.75" right="0.75" top="1" bottom="1" header="0.5" footer="0.5"/>
  <pageSetup horizontalDpi="300" verticalDpi="300" orientation="portrait" paperSize="9"/>
  <drawing r:id="rId4"/>
  <legacyDrawing r:id="rId3"/>
  <oleObjects>
    <oleObject progId="" shapeId="4117473" r:id="rId1"/>
    <oleObject progId="Equation.3" shapeId="412692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8.7109375" defaultRowHeight="12.75" customHeight="1"/>
  <cols>
    <col min="1" max="1" width="13.7109375" style="0" customWidth="1"/>
    <col min="2" max="2" width="12.28125" style="0" bestFit="1" customWidth="1"/>
    <col min="3" max="3" width="8.7109375" style="0" customWidth="1"/>
    <col min="4" max="4" width="10.28125" style="0" customWidth="1"/>
    <col min="5" max="5" width="12.28125" style="0" bestFit="1" customWidth="1"/>
    <col min="6" max="8" width="8.7109375" style="0" customWidth="1"/>
    <col min="9" max="9" width="11.1406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285648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8</v>
      </c>
    </row>
    <row r="4" spans="1:5" ht="12.75" customHeight="1">
      <c r="A4" t="s">
        <v>3</v>
      </c>
      <c r="B4">
        <f>INT((B1-B2*100000-B3*10000)/1000)</f>
        <v>5</v>
      </c>
      <c r="D4" s="5" t="s">
        <v>7</v>
      </c>
      <c r="E4">
        <f>E*10+F</f>
        <v>48</v>
      </c>
    </row>
    <row r="5" spans="1:2" ht="12.75" customHeight="1">
      <c r="A5" t="s">
        <v>4</v>
      </c>
      <c r="B5">
        <f>INT((B1-B2*100000-B3*10000-B4*1000)/100)</f>
        <v>6</v>
      </c>
    </row>
    <row r="6" spans="1:2" ht="12.75" customHeight="1">
      <c r="A6" t="s">
        <v>5</v>
      </c>
      <c r="B6">
        <f>INT((B1-B2*100000-B3*10000-B4*1000-B5*100)/10)</f>
        <v>4</v>
      </c>
    </row>
    <row r="7" spans="1:4" ht="12.75" customHeight="1">
      <c r="A7" t="s">
        <v>6</v>
      </c>
      <c r="B7">
        <f>INT((B1-B2*100000-B3*10000-B4*1000-B5*100-B6*10))</f>
        <v>8</v>
      </c>
      <c r="D7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2020-02-21T16:21:04Z</dcterms:modified>
  <cp:category/>
  <cp:version/>
  <cp:contentType/>
  <cp:contentStatus/>
</cp:coreProperties>
</file>