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20" yWindow="30" windowWidth="4035" windowHeight="6210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Cir1">'[1]Calcoli'!#REF!</definedName>
    <definedName name="_Cir2">#REF!</definedName>
    <definedName name="_Cir3">#REF!</definedName>
    <definedName name="_Crr2">#REF!</definedName>
    <definedName name="_Crr3">#REF!</definedName>
    <definedName name="_Lam1">'[3]Calcoli'!#REF!</definedName>
    <definedName name="_Lam2">'[3]Calcoli'!#REF!</definedName>
    <definedName name="_Lam3">#REF!</definedName>
    <definedName name="_MA1">'[1]Calcoli'!#REF!</definedName>
    <definedName name="_MA2">'[1]Calcoli'!#REF!</definedName>
    <definedName name="_Ni1">'[3]Calcoli'!#REF!</definedName>
    <definedName name="_Ni2">'[3]Calcoli'!#REF!</definedName>
    <definedName name="_Ni3">'[3]Calcoli'!#REF!</definedName>
    <definedName name="_Ni4">'[3]Calcoli'!#REF!</definedName>
    <definedName name="_Ni5">'[3]Calcoli'!#REF!</definedName>
    <definedName name="_Ni6">'[3]Calcoli'!#REF!</definedName>
    <definedName name="_Phi1">'[1]Calcoli'!$F$15</definedName>
    <definedName name="_Phi2">'[3]Calcoli'!#REF!</definedName>
    <definedName name="_Pr1">'[1]Calcoli'!#REF!</definedName>
    <definedName name="_Pr2">'[1]Calcoli'!#REF!</definedName>
    <definedName name="_Pr3">'[1]Calcoli'!#REF!</definedName>
    <definedName name="_Pr4">'[1]Calcoli'!#REF!</definedName>
    <definedName name="_Pr5">'[1]Calcoli'!#REF!</definedName>
    <definedName name="_Pr6">'[1]Calcoli'!#REF!</definedName>
    <definedName name="_Ps1">#REF!</definedName>
    <definedName name="_Ps2">#REF!</definedName>
    <definedName name="_Re1">'[1]Calcoli'!#REF!</definedName>
    <definedName name="_Re2">'[1]Calcoli'!#REF!</definedName>
    <definedName name="_Re3">'[1]Calcoli'!#REF!</definedName>
    <definedName name="_Re4">'[1]Calcoli'!#REF!</definedName>
    <definedName name="_Re5">'[1]Calcoli'!#REF!</definedName>
    <definedName name="_Sup1">'Calcoli'!#REF!</definedName>
    <definedName name="_Sup2">'Calcoli'!#REF!</definedName>
    <definedName name="_Sup3">'Calcoli'!#REF!</definedName>
    <definedName name="_Tau1">'Calcoli'!#REF!</definedName>
    <definedName name="_Tau2">'Calcoli'!#REF!</definedName>
    <definedName name="_Tit1">'[3]Calcoli'!#REF!</definedName>
    <definedName name="_TT1">'[1]Calcoli'!$B$12</definedName>
    <definedName name="_TT2">'[1]Calcoli'!$B$13</definedName>
    <definedName name="_UU1">'[1]Calcoli'!#REF!</definedName>
    <definedName name="_UU2">'[1]Calcoli'!#REF!</definedName>
    <definedName name="_UU3">'[1]Calcoli'!#REF!</definedName>
    <definedName name="_UU4">'[1]Calcoli'!#REF!</definedName>
    <definedName name="_UU5">'[1]Calcoli'!#REF!</definedName>
    <definedName name="_xx1">'[3]Calcoli'!#REF!</definedName>
    <definedName name="_xx2">'[3]Calcoli'!#REF!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p">'Principale'!#REF!</definedName>
    <definedName name="cpa">'Calcoli'!#REF!</definedName>
    <definedName name="Crfilo">#REF!</definedName>
    <definedName name="Crpalo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el">'Calcoli'!#REF!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filo">'[3]Calcoli'!#REF!</definedName>
    <definedName name="Repalo">'[3]Calcoli'!#REF!</definedName>
    <definedName name="Rho">'Principale'!#REF!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<sst xmlns="http://schemas.openxmlformats.org/spreadsheetml/2006/main" count="59" uniqueCount="52">
  <si>
    <t>Matricola</t>
  </si>
  <si>
    <t>A</t>
  </si>
  <si>
    <t>B</t>
  </si>
  <si>
    <t>C</t>
  </si>
  <si>
    <t>D</t>
  </si>
  <si>
    <t>E</t>
  </si>
  <si>
    <t>F</t>
  </si>
  <si>
    <t>EF =</t>
  </si>
  <si>
    <t>W</t>
  </si>
  <si>
    <t>Una sola risposta, se esatta dà +4, se errata dà -4</t>
  </si>
  <si>
    <t>dB</t>
  </si>
  <si>
    <t>Esame di Fisica Tecnica Ambientale del 02/02/2018</t>
  </si>
  <si>
    <t>1) Quali dei seguenti particolari costruttivi influenzano il fabbisogno energetico di un edificio?</t>
  </si>
  <si>
    <r>
      <t>Ammesse risposte multiple - +3 in caso di risposta esatta, -3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</si>
  <si>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Tipo e caratteristiche dei serramenti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</si>
  <si>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Presenza di tapparelle, scuretti, persiane, veneziane, tende o altri sistemi di oscuramento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</si>
  <si>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Isolamento acustico delle pareti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</si>
  <si>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Isolamento termico delle pareti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</si>
  <si>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Impermeabilizzazione rispetto al terreno (risalita di umidità)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</si>
  <si>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Isolamento delle canne fumarie esterne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</si>
  <si>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Fattore di luce diurna entro i locali</t>
    </r>
  </si>
  <si>
    <t>2) Cosa si intende per coeff. di assorbimento acustico apparente “Alfa Sabine” di un materiale 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</si>
  <si>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riduzione in dB che subisce il suono dopo essere stato riflesso da una superficie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</si>
  <si>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rapporto fra energia sonora assorbita ed energia sonora incidente sulla superficie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</si>
  <si>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rapporto fra energia sonora trasmessa ed energia sonora incidente sulla superficie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</si>
  <si>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rapporto fra energia sonora riflessa ed energia sonora incidente sulla superficie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</si>
  <si>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complemento ad 1 del rapporto fra energia sonora riflessa ed energia sonora incidente sulla superficie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</si>
  <si>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valore, anche maggiore di 1,  risultante dall’applicazione della metodica di misura descritta dalla norma ISO 354 (camera riverberante)</t>
    </r>
  </si>
  <si>
    <t>3) Cosa si intende per Potere Fonoisolante di una parete 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</si>
  <si>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differenza in dB fra il livello sonoro nella camera disturbante e nelle camera disturbata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</si>
  <si>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rapporto fra energia sonora trasmessa ed energia sonora incidente su una parete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</si>
  <si>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Una grandezza teorica, ottenuta dalla legge di massa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</si>
  <si>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Una grandezza sperimentale empirica, ottenuta da misure intensimetriche in laboratorio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</si>
  <si>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10 volte il logaritmo decimale del rapporto fra energia incidente ed energia trasmessa</t>
    </r>
  </si>
  <si>
    <t>4) E’ vero che una torcia con una lampadina da 100 lumen produce una intensità luminosa maggiore di quella di un globo luminoso in cui si trova una lampada a luce diffusa da 1000 lumen?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</si>
  <si>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</si>
  <si>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No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</si>
  <si>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Si, ma solo a breve distanza dalla sorgente di luce, poi il fascio della torcia si disperde e l’intensità si riduce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</si>
  <si>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Si, ma solo a grande distanza dalla sorgente di luce, poiché’ il fascio della torcia rimane concentrato mentre la luce prodotta dal globo luminoso si disperde dappertutto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</si>
  <si>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Si, ma solo se la torcia confina il fascio di luce entro un angolo solido inferiore a 4</t>
    </r>
    <r>
      <rPr>
        <sz val="9"/>
        <color indexed="8"/>
        <rFont val="Symbol"/>
        <family val="1"/>
      </rPr>
      <t>p</t>
    </r>
    <r>
      <rPr>
        <sz val="9"/>
        <color indexed="8"/>
        <rFont val="Arial"/>
        <family val="2"/>
      </rPr>
      <t>/10 sterad.</t>
    </r>
  </si>
  <si>
    <t>Esercizi (4 pt. cadauno se giusti, 0 pt. se errati o non fatti)</t>
  </si>
  <si>
    <r>
      <t>5) Una lampada a LED produce un flusso luminoso pari a 1000+E*100 Lumen ed assorbe 10+F W. Determinare la sua efficienza luminosa</t>
    </r>
    <r>
      <rPr>
        <sz val="9"/>
        <color indexed="8"/>
        <rFont val="Arial"/>
        <family val="2"/>
      </rPr>
      <t>.</t>
    </r>
  </si>
  <si>
    <t>La risposta deve contenere numero ed unità di misura, separati da uno spazio</t>
  </si>
  <si>
    <t>6) Per il riscaldamento di un appartamento occorre fornire una potenza termica di 10+D/3 kW. Se si utilizza una pompa di calore avente un valore di COP pari a 3+F/7, determinare la potenza elettrica assorbita.</t>
  </si>
  <si>
    <t xml:space="preserve"> </t>
  </si>
  <si>
    <r>
      <t>8) Determinare la potenza termica dispersa attraverso una parete in forati (λ=0.4+F/10 W/mK) spessa 25+E cm, piu’ intonaco su entrambi i lati spesso 1.5 cm (λ=1+E/10 W/mK)  ed avente una superficie S=10+D m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, allorché su un lato abbiamo aria (interna) a 20°C, e sull’altro lato aria (esterna) a -5°C</t>
    </r>
    <r>
      <rPr>
        <sz val="9"/>
        <color indexed="8"/>
        <rFont val="Arial"/>
        <family val="2"/>
      </rPr>
      <t>.</t>
    </r>
  </si>
  <si>
    <r>
      <t>7) Determinare il livello sonoro medio generato entro un locale da una sorgente sonora che ha un livello di potenza L</t>
    </r>
    <r>
      <rPr>
        <b/>
        <vertAlign val="subscript"/>
        <sz val="9"/>
        <color indexed="8"/>
        <rFont val="Arial"/>
        <family val="2"/>
      </rPr>
      <t>W</t>
    </r>
    <r>
      <rPr>
        <b/>
        <sz val="9"/>
        <color indexed="8"/>
        <rFont val="Arial"/>
        <family val="2"/>
      </rPr>
      <t>=100+F dB, conoscendo il volume del locale (V=200+E*20 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), la sua superficie interna (S= 200+F*10 m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) ed il valore medio del suo coeff. di assorbimento acustico (</t>
    </r>
    <r>
      <rPr>
        <b/>
        <sz val="9"/>
        <color indexed="8"/>
        <rFont val="Symbol"/>
        <family val="1"/>
      </rPr>
      <t>a</t>
    </r>
    <r>
      <rPr>
        <b/>
        <sz val="9"/>
        <color indexed="8"/>
        <rFont val="Arial"/>
        <family val="2"/>
      </rPr>
      <t>=0.3)</t>
    </r>
    <r>
      <rPr>
        <sz val="9"/>
        <color indexed="8"/>
        <rFont val="Arial"/>
        <family val="2"/>
      </rPr>
      <t>.</t>
    </r>
  </si>
  <si>
    <r>
      <t>h</t>
    </r>
    <r>
      <rPr>
        <sz val="9"/>
        <color indexed="8"/>
        <rFont val="Arial"/>
        <family val="2"/>
      </rPr>
      <t xml:space="preserve"> = PHI/power =</t>
    </r>
  </si>
  <si>
    <r>
      <rPr>
        <b/>
        <sz val="9"/>
        <color indexed="8"/>
        <rFont val="Arial"/>
        <family val="2"/>
      </rPr>
      <t>W</t>
    </r>
    <r>
      <rPr>
        <sz val="9"/>
        <color indexed="8"/>
        <rFont val="Arial"/>
        <family val="2"/>
      </rPr>
      <t xml:space="preserve"> = Qpunto/COP =</t>
    </r>
  </si>
  <si>
    <t>kW</t>
  </si>
  <si>
    <r>
      <t>L</t>
    </r>
    <r>
      <rPr>
        <b/>
        <vertAlign val="subscript"/>
        <sz val="9"/>
        <color indexed="8"/>
        <rFont val="Arial"/>
        <family val="2"/>
      </rPr>
      <t>p</t>
    </r>
    <r>
      <rPr>
        <sz val="9"/>
        <color indexed="8"/>
        <rFont val="Arial"/>
        <family val="2"/>
      </rPr>
      <t xml:space="preserve"> = Lw +10*log10(4/A) =</t>
    </r>
  </si>
  <si>
    <t>Q = S*(T1-T2)/(1/hi+s1/lam1+s2/lam2+s3/lam3+1/he) =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</si>
</sst>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0.0"/>
    <numFmt numFmtId="176" formatCode="0.000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7"/>
      <color indexed="8"/>
      <name val="Times New Roman"/>
      <family val="1"/>
    </font>
    <font>
      <sz val="9"/>
      <color indexed="8"/>
      <name val="Symbol"/>
      <family val="1"/>
    </font>
    <font>
      <b/>
      <sz val="9"/>
      <color indexed="8"/>
      <name val="Symbol"/>
      <family val="1"/>
    </font>
    <font>
      <b/>
      <vertAlign val="sub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 horizontal="left" vertical="center" indent="4"/>
    </xf>
    <xf numFmtId="0" fontId="49" fillId="33" borderId="0" xfId="0" applyFont="1" applyFill="1" applyAlignment="1">
      <alignment horizontal="left" vertical="center" indent="4"/>
    </xf>
    <xf numFmtId="0" fontId="50" fillId="0" borderId="0" xfId="0" applyFont="1" applyAlignment="1">
      <alignment vertical="center"/>
    </xf>
    <xf numFmtId="0" fontId="51" fillId="34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indent="4"/>
    </xf>
    <xf numFmtId="0" fontId="26" fillId="0" borderId="0" xfId="0" applyFont="1" applyAlignment="1">
      <alignment horizontal="left" vertical="center" indent="15"/>
    </xf>
    <xf numFmtId="0" fontId="53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2" fontId="1" fillId="0" borderId="0" xfId="0" applyNumberFormat="1" applyFont="1" applyAlignment="1">
      <alignment/>
    </xf>
    <xf numFmtId="0" fontId="50" fillId="34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50" fillId="34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2"/>
  <sheetViews>
    <sheetView tabSelected="1" zoomScale="155" zoomScaleNormal="155" zoomScalePageLayoutView="0" workbookViewId="0" topLeftCell="A37">
      <selection activeCell="A53" sqref="A53"/>
    </sheetView>
  </sheetViews>
  <sheetFormatPr defaultColWidth="8.7109375" defaultRowHeight="12.75" customHeight="1"/>
  <cols>
    <col min="1" max="1" width="20.7109375" style="0" customWidth="1"/>
    <col min="2" max="2" width="10.7109375" style="0" customWidth="1"/>
    <col min="3" max="3" width="8.7109375" style="0" customWidth="1"/>
    <col min="4" max="5" width="9.140625" style="0" bestFit="1" customWidth="1"/>
    <col min="6" max="6" width="8.7109375" style="0" customWidth="1"/>
    <col min="7" max="7" width="14.28125" style="0" customWidth="1"/>
  </cols>
  <sheetData>
    <row r="1" ht="12.75" customHeight="1">
      <c r="A1" s="1" t="s">
        <v>11</v>
      </c>
    </row>
    <row r="3" spans="1:2" ht="12.75" customHeight="1">
      <c r="A3" t="s">
        <v>0</v>
      </c>
      <c r="B3" s="2">
        <v>263539</v>
      </c>
    </row>
    <row r="4" spans="4:5" ht="12.75" customHeight="1">
      <c r="D4" s="4"/>
      <c r="E4" s="4"/>
    </row>
    <row r="5" ht="12.75" customHeight="1">
      <c r="A5" s="9" t="s">
        <v>12</v>
      </c>
    </row>
    <row r="6" ht="12.75" customHeight="1">
      <c r="A6" s="11" t="s">
        <v>13</v>
      </c>
    </row>
    <row r="7" spans="1:7" ht="12.75" customHeight="1">
      <c r="A7" s="8" t="s">
        <v>14</v>
      </c>
      <c r="B7" s="6"/>
      <c r="C7" s="6"/>
      <c r="D7" s="6"/>
      <c r="E7" s="6"/>
      <c r="F7" s="6"/>
      <c r="G7" s="6"/>
    </row>
    <row r="8" spans="1:7" ht="12.75" customHeight="1">
      <c r="A8" s="8" t="s">
        <v>15</v>
      </c>
      <c r="B8" s="6"/>
      <c r="C8" s="6"/>
      <c r="D8" s="6"/>
      <c r="E8" s="6"/>
      <c r="F8" s="6"/>
      <c r="G8" s="6"/>
    </row>
    <row r="9" ht="12.75" customHeight="1">
      <c r="A9" s="7" t="s">
        <v>16</v>
      </c>
    </row>
    <row r="10" spans="1:7" ht="12.75" customHeight="1">
      <c r="A10" s="8" t="s">
        <v>17</v>
      </c>
      <c r="B10" s="6"/>
      <c r="C10" s="6"/>
      <c r="D10" s="6"/>
      <c r="E10" s="6"/>
      <c r="F10" s="6"/>
      <c r="G10" s="6"/>
    </row>
    <row r="11" ht="12.75" customHeight="1">
      <c r="A11" s="7" t="s">
        <v>18</v>
      </c>
    </row>
    <row r="12" ht="12.75" customHeight="1">
      <c r="A12" s="7" t="s">
        <v>19</v>
      </c>
    </row>
    <row r="13" ht="12.75" customHeight="1">
      <c r="A13" s="7" t="s">
        <v>20</v>
      </c>
    </row>
    <row r="14" ht="12.75" customHeight="1">
      <c r="A14" s="12"/>
    </row>
    <row r="15" ht="12.75" customHeight="1">
      <c r="A15" s="9" t="s">
        <v>21</v>
      </c>
    </row>
    <row r="16" ht="12.75" customHeight="1">
      <c r="A16" s="16" t="s">
        <v>9</v>
      </c>
    </row>
    <row r="17" ht="12.75" customHeight="1">
      <c r="A17" s="7" t="s">
        <v>22</v>
      </c>
    </row>
    <row r="18" ht="12.75" customHeight="1">
      <c r="A18" s="7" t="s">
        <v>23</v>
      </c>
    </row>
    <row r="19" ht="12.75" customHeight="1">
      <c r="A19" s="7" t="s">
        <v>24</v>
      </c>
    </row>
    <row r="20" ht="12.75" customHeight="1">
      <c r="A20" s="7" t="s">
        <v>25</v>
      </c>
    </row>
    <row r="21" ht="12.75" customHeight="1">
      <c r="A21" s="7" t="s">
        <v>26</v>
      </c>
    </row>
    <row r="22" spans="1:11" ht="12.75" customHeight="1">
      <c r="A22" s="8" t="s">
        <v>27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ht="12.75" customHeight="1">
      <c r="A23" s="13"/>
    </row>
    <row r="24" ht="12.75" customHeight="1">
      <c r="A24" s="9" t="s">
        <v>28</v>
      </c>
    </row>
    <row r="25" spans="1:2" ht="12.75" customHeight="1">
      <c r="A25" s="11" t="s">
        <v>9</v>
      </c>
      <c r="B25" s="11"/>
    </row>
    <row r="26" ht="12.75" customHeight="1">
      <c r="A26" s="7" t="s">
        <v>29</v>
      </c>
    </row>
    <row r="27" ht="12.75" customHeight="1">
      <c r="A27" s="7" t="s">
        <v>30</v>
      </c>
    </row>
    <row r="28" ht="12.75" customHeight="1">
      <c r="A28" s="7" t="s">
        <v>31</v>
      </c>
    </row>
    <row r="29" ht="12.75" customHeight="1">
      <c r="A29" s="7" t="s">
        <v>32</v>
      </c>
    </row>
    <row r="30" spans="1:7" ht="12.75" customHeight="1">
      <c r="A30" s="8" t="s">
        <v>33</v>
      </c>
      <c r="B30" s="6"/>
      <c r="C30" s="6"/>
      <c r="D30" s="6"/>
      <c r="E30" s="6"/>
      <c r="F30" s="6"/>
      <c r="G30" s="6"/>
    </row>
    <row r="31" ht="12.75" customHeight="1">
      <c r="A31" s="9"/>
    </row>
    <row r="32" ht="12.75" customHeight="1">
      <c r="A32" s="9" t="s">
        <v>34</v>
      </c>
    </row>
    <row r="33" ht="12.75" customHeight="1">
      <c r="A33" s="10" t="s">
        <v>9</v>
      </c>
    </row>
    <row r="34" ht="12.75" customHeight="1">
      <c r="A34" s="7" t="s">
        <v>35</v>
      </c>
    </row>
    <row r="35" ht="12.75" customHeight="1">
      <c r="A35" s="7" t="s">
        <v>36</v>
      </c>
    </row>
    <row r="36" ht="12.75" customHeight="1">
      <c r="A36" s="7" t="s">
        <v>37</v>
      </c>
    </row>
    <row r="37" ht="12.75" customHeight="1">
      <c r="A37" s="7" t="s">
        <v>38</v>
      </c>
    </row>
    <row r="38" spans="1:8" ht="12.75" customHeight="1">
      <c r="A38" s="8" t="s">
        <v>39</v>
      </c>
      <c r="B38" s="6"/>
      <c r="C38" s="6"/>
      <c r="D38" s="6"/>
      <c r="E38" s="6"/>
      <c r="F38" s="6"/>
      <c r="G38" s="6"/>
      <c r="H38" s="6"/>
    </row>
    <row r="39" ht="12.75" customHeight="1">
      <c r="A39" s="12"/>
    </row>
    <row r="40" ht="12.75" customHeight="1">
      <c r="A40" s="9" t="s">
        <v>40</v>
      </c>
    </row>
    <row r="41" ht="12.75" customHeight="1">
      <c r="A41" s="14"/>
    </row>
    <row r="42" spans="1:8" ht="26.25" customHeight="1">
      <c r="A42" s="18" t="s">
        <v>41</v>
      </c>
      <c r="B42" s="19"/>
      <c r="C42" s="19"/>
      <c r="D42" s="19"/>
      <c r="E42" s="19"/>
      <c r="F42" s="19"/>
      <c r="G42" s="19"/>
      <c r="H42" s="19"/>
    </row>
    <row r="43" spans="1:10" ht="12.75" customHeight="1">
      <c r="A43" s="11" t="s">
        <v>42</v>
      </c>
      <c r="G43" s="15" t="s">
        <v>47</v>
      </c>
      <c r="I43" s="17">
        <f>(1000+E*100)/(10+F)</f>
        <v>68.42105263157895</v>
      </c>
      <c r="J43" s="3" t="s">
        <v>8</v>
      </c>
    </row>
    <row r="44" ht="12.75" customHeight="1">
      <c r="A44" s="11"/>
    </row>
    <row r="45" spans="1:8" ht="38.25" customHeight="1">
      <c r="A45" s="18" t="s">
        <v>43</v>
      </c>
      <c r="B45" s="19"/>
      <c r="C45" s="19"/>
      <c r="D45" s="19"/>
      <c r="E45" s="19"/>
      <c r="F45" s="19"/>
      <c r="G45" s="19"/>
      <c r="H45" s="19"/>
    </row>
    <row r="46" spans="1:10" ht="12.75" customHeight="1">
      <c r="A46" s="11" t="s">
        <v>42</v>
      </c>
      <c r="G46" s="12" t="s">
        <v>48</v>
      </c>
      <c r="I46" s="17">
        <f>(10+D/3)/(3+F/7)</f>
        <v>2.7222222222222223</v>
      </c>
      <c r="J46" s="3" t="s">
        <v>49</v>
      </c>
    </row>
    <row r="47" ht="12.75" customHeight="1">
      <c r="A47" s="12" t="s">
        <v>44</v>
      </c>
    </row>
    <row r="48" spans="1:8" ht="45" customHeight="1">
      <c r="A48" s="18" t="s">
        <v>46</v>
      </c>
      <c r="B48" s="19"/>
      <c r="C48" s="19"/>
      <c r="D48" s="19"/>
      <c r="E48" s="19"/>
      <c r="F48" s="19"/>
      <c r="G48" s="19"/>
      <c r="H48" s="19"/>
    </row>
    <row r="49" spans="1:10" ht="12.75" customHeight="1">
      <c r="A49" s="11" t="s">
        <v>42</v>
      </c>
      <c r="G49" s="9" t="s">
        <v>50</v>
      </c>
      <c r="I49" s="17">
        <f>100+F+10*LOG10(4/((200+F*10)*0.3))</f>
        <v>95.62540738709345</v>
      </c>
      <c r="J49" s="3" t="s">
        <v>10</v>
      </c>
    </row>
    <row r="50" ht="12.75" customHeight="1">
      <c r="A50" s="9"/>
    </row>
    <row r="51" spans="1:8" ht="39.75" customHeight="1">
      <c r="A51" s="20" t="s">
        <v>45</v>
      </c>
      <c r="B51" s="19"/>
      <c r="C51" s="19"/>
      <c r="D51" s="19"/>
      <c r="E51" s="19"/>
      <c r="F51" s="19"/>
      <c r="G51" s="19"/>
      <c r="H51" s="19"/>
    </row>
    <row r="52" spans="1:13" ht="12.75" customHeight="1">
      <c r="A52" s="10" t="s">
        <v>42</v>
      </c>
      <c r="G52" s="5" t="s">
        <v>51</v>
      </c>
      <c r="L52" s="17">
        <f>(10+D)*25/(1/8+0.0015/(1+E/10)+(0.25+E/100)/(0.4+F/10)+0.0015/(1+E/10)+1/20)</f>
        <v>954.9461312438784</v>
      </c>
      <c r="M52" s="3" t="s">
        <v>8</v>
      </c>
    </row>
  </sheetData>
  <sheetProtection/>
  <mergeCells count="4">
    <mergeCell ref="A45:H45"/>
    <mergeCell ref="A42:H42"/>
    <mergeCell ref="A48:H48"/>
    <mergeCell ref="A51:H5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8.7109375" defaultRowHeight="12.75" customHeight="1"/>
  <cols>
    <col min="1" max="1" width="13.7109375" style="0" customWidth="1"/>
    <col min="2" max="2" width="12.28125" style="0" bestFit="1" customWidth="1"/>
    <col min="3" max="3" width="8.7109375" style="0" customWidth="1"/>
    <col min="4" max="4" width="10.28125" style="0" customWidth="1"/>
    <col min="5" max="5" width="12.28125" style="0" bestFit="1" customWidth="1"/>
    <col min="6" max="8" width="8.7109375" style="0" customWidth="1"/>
    <col min="9" max="9" width="11.1406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263539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6</v>
      </c>
    </row>
    <row r="4" spans="1:5" ht="12.75" customHeight="1">
      <c r="A4" t="s">
        <v>3</v>
      </c>
      <c r="B4">
        <f>INT((B1-B2*100000-B3*10000)/1000)</f>
        <v>3</v>
      </c>
      <c r="D4" s="5" t="s">
        <v>7</v>
      </c>
      <c r="E4">
        <f>E*10+F</f>
        <v>39</v>
      </c>
    </row>
    <row r="5" spans="1:2" ht="12.75" customHeight="1">
      <c r="A5" t="s">
        <v>4</v>
      </c>
      <c r="B5">
        <f>INT((B1-B2*100000-B3*10000-B4*1000)/100)</f>
        <v>5</v>
      </c>
    </row>
    <row r="6" spans="1:2" ht="12.75" customHeight="1">
      <c r="A6" t="s">
        <v>5</v>
      </c>
      <c r="B6">
        <f>INT((B1-B2*100000-B3*10000-B4*1000-B5*100)/10)</f>
        <v>3</v>
      </c>
    </row>
    <row r="7" spans="1:4" ht="12.75" customHeight="1">
      <c r="A7" t="s">
        <v>6</v>
      </c>
      <c r="B7">
        <f>INT((B1-B2*100000-B3*10000-B4*1000-B5*100-B6*10))</f>
        <v>9</v>
      </c>
      <c r="D7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2018-02-02T09:02:15Z</dcterms:modified>
  <cp:category/>
  <cp:version/>
  <cp:contentType/>
  <cp:contentStatus/>
</cp:coreProperties>
</file>