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88" yWindow="36" windowWidth="11292" windowHeight="5988" activeTab="0"/>
  </bookViews>
  <sheets>
    <sheet name="Main" sheetId="1" r:id="rId1"/>
    <sheet name="Calc" sheetId="2" r:id="rId2"/>
    <sheet name="Results" sheetId="3" r:id="rId3"/>
  </sheets>
  <externalReferences>
    <externalReference r:id="rId6"/>
    <externalReference r:id="rId7"/>
    <externalReference r:id="rId8"/>
  </externalReferences>
  <definedNames>
    <definedName name="A">'Calc'!$B$2</definedName>
    <definedName name="AA">'Calc'!#REF!</definedName>
    <definedName name="AB">'Calc'!$E$2</definedName>
    <definedName name="Area">'Calc'!#REF!</definedName>
    <definedName name="B">'Calc'!$B$3</definedName>
    <definedName name="BC">'Calc'!$E$5</definedName>
    <definedName name="BCDEF">'Calc'!$E$6</definedName>
    <definedName name="Beta">'Calc'!#REF!</definedName>
    <definedName name="CC">'Calc'!$B$4</definedName>
    <definedName name="CD">'Calc'!$E$3</definedName>
    <definedName name="Cir1">'[1]Calcoli'!#REF!</definedName>
    <definedName name="Cir2">#REF!</definedName>
    <definedName name="Cir3">#REF!</definedName>
    <definedName name="cp">'Calc'!#REF!</definedName>
    <definedName name="cpa">'Calc'!#REF!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'Calc'!#REF!</definedName>
    <definedName name="D">'Calc'!$B$5</definedName>
    <definedName name="DD">'Calc'!#REF!</definedName>
    <definedName name="DE">'[2]Calcoli'!$E$6</definedName>
    <definedName name="delta">'Main'!#REF!</definedName>
    <definedName name="DeltaP">'Calc'!#REF!</definedName>
    <definedName name="Dest">'Calc'!#REF!</definedName>
    <definedName name="Dfilo">'[3]Calcoli'!#REF!</definedName>
    <definedName name="DIA">'Calc'!#REF!</definedName>
    <definedName name="Diam">'Calc'!#REF!</definedName>
    <definedName name="dist">'Calc'!#REF!</definedName>
    <definedName name="Dpalo">'[3]Calcoli'!#REF!</definedName>
    <definedName name="DT">'[3]Calcoli'!#REF!</definedName>
    <definedName name="DTml">'Calc'!#REF!</definedName>
    <definedName name="DTml_Qp">'Calc'!#REF!</definedName>
    <definedName name="E">'Calc'!$B$6</definedName>
    <definedName name="EF">'Calc'!$E$4</definedName>
    <definedName name="F">'Calc'!$B$7</definedName>
    <definedName name="h">'Calc'!#REF!</definedName>
    <definedName name="h.gjdgxs" localSheetId="0">'Main'!#REF!</definedName>
    <definedName name="hconv">'[3]Calcoli'!#REF!</definedName>
    <definedName name="he">'Calc'!#REF!</definedName>
    <definedName name="hest">'Calc'!#REF!</definedName>
    <definedName name="hi">'Calc'!#REF!</definedName>
    <definedName name="hl">#REF!</definedName>
    <definedName name="K">'Calc'!#REF!</definedName>
    <definedName name="Ktot">'[3]Calcoli'!#REF!</definedName>
    <definedName name="L">'Calc'!#REF!</definedName>
    <definedName name="Lam1">'[3]Calcoli'!#REF!</definedName>
    <definedName name="Lam2">'[3]Calcoli'!#REF!</definedName>
    <definedName name="Lam3">#REF!</definedName>
    <definedName name="Lambda">'Calc'!#REF!</definedName>
    <definedName name="Lambda1">'Calc'!#REF!</definedName>
    <definedName name="Lambda2">'Calc'!#REF!</definedName>
    <definedName name="lambda3">'[3]Calcoli'!#REF!</definedName>
    <definedName name="Lambdai">'Calc'!#REF!</definedName>
    <definedName name="Lamda1">'Calc'!#REF!</definedName>
    <definedName name="Lep">'[1]Calcoli'!#REF!</definedName>
    <definedName name="Leq">'[1]Calcoli'!#REF!</definedName>
    <definedName name="LL">'Calc'!#REF!</definedName>
    <definedName name="Lp">'Calc'!#REF!</definedName>
    <definedName name="Ltot">'Calc'!#REF!</definedName>
    <definedName name="Lw">'Calc'!#REF!</definedName>
    <definedName name="Lwa">'Calc'!#REF!</definedName>
    <definedName name="M">'Calc'!#REF!</definedName>
    <definedName name="MA1">'[1]Calcoli'!#REF!</definedName>
    <definedName name="MA2">'[1]Calcoli'!#REF!</definedName>
    <definedName name="Macqua">'Calc'!#REF!</definedName>
    <definedName name="Maria">'Calc'!#REF!</definedName>
    <definedName name="Mavio">'[1]Calcoli'!$F$13</definedName>
    <definedName name="Mn">'[3]Calcoli'!#REF!</definedName>
    <definedName name="Mo">'[3]Calcoli'!#REF!</definedName>
    <definedName name="Mpunto">'Calc'!#REF!</definedName>
    <definedName name="Mtot">'[3]Calcoli'!#REF!</definedName>
    <definedName name="N">'Calc'!#REF!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'Calc'!#REF!</definedName>
    <definedName name="Nices">'[3]Calcoli'!#REF!</definedName>
    <definedName name="Niinf">'Calc'!#REF!</definedName>
    <definedName name="Nipar">#REF!</definedName>
    <definedName name="Nu">'Calc'!#REF!</definedName>
    <definedName name="p_atm">'Calc'!#REF!</definedName>
    <definedName name="patm">'Calc'!#REF!</definedName>
    <definedName name="Pfin">'Calc'!#REF!</definedName>
    <definedName name="Phi">'Calc'!#REF!</definedName>
    <definedName name="Phi1">'[1]Calcoli'!$F$15</definedName>
    <definedName name="Phi2">'[3]Calcoli'!#REF!</definedName>
    <definedName name="Phifin">'[1]Calcoli'!#REF!</definedName>
    <definedName name="Piniz">'Calc'!#REF!</definedName>
    <definedName name="Pn">'[1]Calcoli'!#REF!</definedName>
    <definedName name="Po">'[1]Calcoli'!#REF!</definedName>
    <definedName name="Portata">'[3]Calcoli'!#REF!</definedName>
    <definedName name="Pout">'Calc'!#REF!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'Calc'!#REF!</definedName>
    <definedName name="Ps1">#REF!</definedName>
    <definedName name="Ps2">#REF!</definedName>
    <definedName name="Psat">'Calc'!#REF!</definedName>
    <definedName name="Psfin">#REF!</definedName>
    <definedName name="Q">'Calc'!#REF!</definedName>
    <definedName name="Q_2">'Calc'!#REF!</definedName>
    <definedName name="Qc">'Calc'!#REF!</definedName>
    <definedName name="Qm">'Calc'!#REF!</definedName>
    <definedName name="Qp">'Calc'!#REF!</definedName>
    <definedName name="Qpunto">'Calc'!#REF!</definedName>
    <definedName name="Qscamb">'[3]Calcoli'!#REF!</definedName>
    <definedName name="R_aria">'Calc'!#REF!</definedName>
    <definedName name="Raggio1">'Calc'!#REF!</definedName>
    <definedName name="Raggio2">'Calc'!#REF!</definedName>
    <definedName name="Re">'Calc'!#REF!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'Calc'!#REF!</definedName>
    <definedName name="Rho_H2O">'Calc'!#REF!</definedName>
    <definedName name="Rhoa">'[3]Calcoli'!#REF!</definedName>
    <definedName name="RhoAria">'Calc'!#REF!</definedName>
    <definedName name="RhoL">'[1]Calcoli'!#REF!</definedName>
    <definedName name="Rhos">'[3]Calcoli'!#REF!</definedName>
    <definedName name="rr">'Calc'!#REF!</definedName>
    <definedName name="Rtot">'[1]Calcoli'!#REF!</definedName>
    <definedName name="Runodue">'Calc'!#REF!</definedName>
    <definedName name="s">'Calc'!#REF!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'Calc'!#REF!</definedName>
    <definedName name="Sup1">'Calc'!#REF!</definedName>
    <definedName name="Sup2">'Calc'!#REF!</definedName>
    <definedName name="Sup3">'Calc'!#REF!</definedName>
    <definedName name="T">'Calc'!#REF!</definedName>
    <definedName name="T_1">'Calc'!#REF!</definedName>
    <definedName name="Ta">'Calc'!#REF!</definedName>
    <definedName name="Tar">'Calc'!#REF!</definedName>
    <definedName name="Taria">'[3]Calcoli'!#REF!</definedName>
    <definedName name="Tau1">'Calc'!#REF!</definedName>
    <definedName name="Tau2">'Calc'!#REF!</definedName>
    <definedName name="TauSvuot">'Calc'!#REF!</definedName>
    <definedName name="Te">'Calc'!#REF!</definedName>
    <definedName name="Temp1">'Calc'!#REF!</definedName>
    <definedName name="Tempo1">'Calc'!#REF!</definedName>
    <definedName name="Tempo2">'Calc'!#REF!</definedName>
    <definedName name="TempoTot">'Calc'!#REF!</definedName>
    <definedName name="Tfin">'Calc'!#REF!</definedName>
    <definedName name="Tin">'Calc'!#REF!</definedName>
    <definedName name="Tinf">'Calc'!#REF!</definedName>
    <definedName name="Tiniz">'Calc'!#REF!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'Calc'!#REF!</definedName>
    <definedName name="Va">'Calc'!#REF!</definedName>
    <definedName name="Vel">'Calc'!#REF!</definedName>
    <definedName name="Vn">'[3]Calcoli'!#REF!</definedName>
    <definedName name="Vo">'[3]Calcoli'!#REF!</definedName>
    <definedName name="W">'Calc'!#REF!</definedName>
    <definedName name="WW">'Calc'!#REF!</definedName>
    <definedName name="x">'Calc'!#REF!</definedName>
    <definedName name="xfin">'Calc'!#REF!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<sst xmlns="http://schemas.openxmlformats.org/spreadsheetml/2006/main" count="81" uniqueCount="69">
  <si>
    <t>Matricola</t>
  </si>
  <si>
    <t>A</t>
  </si>
  <si>
    <t>B</t>
  </si>
  <si>
    <t>C</t>
  </si>
  <si>
    <t>D</t>
  </si>
  <si>
    <t>E</t>
  </si>
  <si>
    <t>F</t>
  </si>
  <si>
    <t>dB</t>
  </si>
  <si>
    <t>dB(A)</t>
  </si>
  <si>
    <t>Score</t>
  </si>
  <si>
    <t>Cappucci Davide</t>
  </si>
  <si>
    <t>Podrecca Massimo</t>
  </si>
  <si>
    <t>Malvicini Andrea</t>
  </si>
  <si>
    <t>Marcotti Matteo</t>
  </si>
  <si>
    <t>Pecorini Annalisa</t>
  </si>
  <si>
    <t>Tolomei Mattia</t>
  </si>
  <si>
    <t>Magri Matteo</t>
  </si>
  <si>
    <t>Laudisio Vincenzo</t>
  </si>
  <si>
    <t>Morelli Elisa</t>
  </si>
  <si>
    <t>Passerini Lorenzo</t>
  </si>
  <si>
    <t>Surname and Name</t>
  </si>
  <si>
    <t>Applied Acoustics test - 20/11/2015</t>
  </si>
  <si>
    <t>1) The Sound Reduction Index R of a wall is 40+F dB. Compute the transmission coefficient t.</t>
  </si>
  <si>
    <t>write number and measurement unit</t>
  </si>
  <si>
    <t xml:space="preserve"> </t>
  </si>
  <si>
    <r>
      <t xml:space="preserve">2) Compute the areic mass </t>
    </r>
    <r>
      <rPr>
        <b/>
        <sz val="12"/>
        <rFont val="Symbol"/>
        <family val="1"/>
      </rPr>
      <t>s</t>
    </r>
    <r>
      <rPr>
        <sz val="12"/>
        <rFont val="Calibri"/>
        <family val="2"/>
      </rPr>
      <t xml:space="preserve"> of a wall which has a Sound Reduction Index R =40+E dB, at a frequency of 200+DE Hz</t>
    </r>
  </si>
  <si>
    <t xml:space="preserve">   </t>
  </si>
  <si>
    <t>3) In the hypothesis of validity of the Mass Law, and knowing that R=30+D dB at 200 Hz, compute the frequency at which R becomes equal to 40+E dB.</t>
  </si>
  <si>
    <t>5) According to Italian Law (DPCM 5/12/1997) the vertical walls separating two different residential flats are subjected to the following passive acoustical requirements:</t>
  </si>
  <si>
    <t>one answer only</t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</si>
  <si>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Sound Insulation Index D must be equal or greater than 50 dB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</si>
  <si>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Sound Reduction Index R must be equal or greater than 50 dB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</si>
  <si>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Apparent Sound Reduction Index R’ must be equal or greater than 50 dB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</si>
  <si>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Weighted sound reduction index Rw must be equal or greater than 50 dB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</si>
  <si>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Weighted apparent sound reduction index R’w must be equal or greater than 50 dB</t>
    </r>
  </si>
  <si>
    <t>6) When computing the weighted normalized tapping noise level L'nw, the ISO-717-2 curve must be:</t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</si>
  <si>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pushed down at 1 dB step until the sum of unfavourable deviations becomes smaller than 32 dB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</si>
  <si>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pushed up at 1 dB step until the sum of unfavourable deviations becomes smaller than 32 dB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</si>
  <si>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placed at a point where the value of the reference curve equates the measured value at the frequency of 500 Hz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</si>
  <si>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moved up and down until the deviation between the reference curve and the measured curve is minimized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</si>
  <si>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kept at its standardized position, so that the difference between the measured values and the reference curve can be computed univocally</t>
    </r>
  </si>
  <si>
    <t>7) In Italian law on environmental noise the differential level is defined as</t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</si>
  <si>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The difference between day equivalent level and night equivalent level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</si>
  <si>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The difference between the levels of the environmental noise (source on) and the residual noise (source off)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</si>
  <si>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The difference between the measured Leq and the zoning limit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</si>
  <si>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The difference between the levels of noise produced by a tapping machine and the background noise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</si>
  <si>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The difference between the levels produced by a specific source and the background noise level</t>
    </r>
  </si>
  <si>
    <r>
      <t xml:space="preserve">8) A noise screen is designed for protecting a residential house in a class-II area. The measured values are Leq,day = 52+F dB(A), Leq,night = 47+E dB(A). What’s the attenuation </t>
    </r>
    <r>
      <rPr>
        <sz val="12"/>
        <rFont val="Symbol"/>
        <family val="1"/>
      </rPr>
      <t>D</t>
    </r>
    <r>
      <rPr>
        <sz val="12"/>
        <rFont val="Calibri"/>
        <family val="2"/>
      </rPr>
      <t>L required by the barrier?</t>
    </r>
  </si>
  <si>
    <t>9) After 24h of ambient noise monitoring, the following values are found: Lday=60+F dB(A), Levening=50+E dB(A), Lnight=50+D dB(A). Compute Lden</t>
  </si>
  <si>
    <t>t =</t>
  </si>
  <si>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=</t>
    </r>
  </si>
  <si>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= 10^((R+44)/20)/f</t>
    </r>
  </si>
  <si>
    <t>f2 = f1 * 10^((R2-R1)/20)</t>
  </si>
  <si>
    <t>f2 =</t>
  </si>
  <si>
    <t>Hz</t>
  </si>
  <si>
    <r>
      <t>kg/m</t>
    </r>
    <r>
      <rPr>
        <b/>
        <vertAlign val="superscript"/>
        <sz val="10"/>
        <rFont val="Arial"/>
        <family val="2"/>
      </rPr>
      <t>2</t>
    </r>
  </si>
  <si>
    <t xml:space="preserve">4) Inside the room where the noise source is active a level L1=100+F dB is measured. The wall separating the neighborough’s room has a surface of 5+D m², </t>
  </si>
  <si>
    <t>and a sound reduction index R’=40+E dB. The equivalent absorption area A2 of the receiving room is 10+C m². Compute the level L2 in the receiving room.</t>
  </si>
  <si>
    <t>L2 =</t>
  </si>
  <si>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L =</t>
    </r>
  </si>
  <si>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L = Leq,night - 45</t>
    </r>
  </si>
  <si>
    <t>Lden = 10*log10((14*10^(Leq,day/10)+2*10^((Leq,ev+5)/10)+8*10^((Leq,night+10)/10))/24)</t>
  </si>
  <si>
    <t>Lden =</t>
  </si>
  <si>
    <t>t = 10^(-R/10)</t>
  </si>
  <si>
    <t>L2 = L1 - R +10*log10(S/A2)</t>
  </si>
  <si>
    <t>Class II</t>
  </si>
  <si>
    <t>Day</t>
  </si>
  <si>
    <t>Night</t>
  </si>
  <si>
    <t>Schifano Valentina Giuseppa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</si>
</sst>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2"/>
      <name val="Calibri"/>
      <family val="2"/>
    </font>
    <font>
      <i/>
      <sz val="10"/>
      <name val="Calibri"/>
      <family val="2"/>
    </font>
    <font>
      <b/>
      <sz val="12"/>
      <name val="Symbol"/>
      <family val="1"/>
    </font>
    <font>
      <sz val="4"/>
      <name val="Calibri"/>
      <family val="2"/>
    </font>
    <font>
      <sz val="11"/>
      <name val="Courier New"/>
      <family val="3"/>
    </font>
    <font>
      <sz val="12"/>
      <name val="Symbol"/>
      <family val="1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 quotePrefix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 indent="4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169" fontId="1" fillId="0" borderId="14" xfId="0" applyNumberFormat="1" applyFont="1" applyBorder="1" applyAlignment="1">
      <alignment/>
    </xf>
    <xf numFmtId="169" fontId="1" fillId="0" borderId="15" xfId="0" applyNumberFormat="1" applyFont="1" applyBorder="1" applyAlignment="1">
      <alignment/>
    </xf>
    <xf numFmtId="0" fontId="28" fillId="33" borderId="0" xfId="0" applyFont="1" applyFill="1" applyAlignment="1">
      <alignment horizontal="left" vertical="center" indent="4"/>
    </xf>
    <xf numFmtId="2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69" fontId="1" fillId="0" borderId="16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/>
    </xf>
    <xf numFmtId="0" fontId="1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7"/>
  <sheetViews>
    <sheetView tabSelected="1" zoomScale="96" zoomScaleNormal="96" zoomScalePageLayoutView="0" workbookViewId="0" topLeftCell="A1">
      <selection activeCell="A1" sqref="A1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5" width="12.8515625" style="0" bestFit="1" customWidth="1"/>
    <col min="7" max="7" width="14.28125" style="0" customWidth="1"/>
  </cols>
  <sheetData>
    <row r="1" ht="12.75" customHeight="1">
      <c r="A1" s="1" t="s">
        <v>21</v>
      </c>
    </row>
    <row r="3" spans="1:2" ht="12.75" customHeight="1">
      <c r="A3" t="s">
        <v>0</v>
      </c>
      <c r="B3" s="6">
        <v>261860</v>
      </c>
    </row>
    <row r="4" spans="4:5" ht="12.75" customHeight="1">
      <c r="D4" s="3"/>
      <c r="E4" s="3"/>
    </row>
    <row r="5" ht="12.75" customHeight="1" thickBot="1">
      <c r="A5" s="12" t="s">
        <v>22</v>
      </c>
    </row>
    <row r="6" spans="1:6" ht="12.75" customHeight="1" thickBot="1">
      <c r="A6" s="13" t="s">
        <v>23</v>
      </c>
      <c r="C6" s="23" t="s">
        <v>49</v>
      </c>
      <c r="D6" s="26">
        <f>1/10^((40+F)/10)</f>
        <v>0.0001</v>
      </c>
      <c r="F6" s="2" t="s">
        <v>63</v>
      </c>
    </row>
    <row r="7" spans="1:3" ht="12.75" customHeight="1">
      <c r="A7" s="12" t="s">
        <v>24</v>
      </c>
      <c r="C7" s="3"/>
    </row>
    <row r="8" spans="1:3" ht="12.75" customHeight="1" thickBot="1">
      <c r="A8" s="12" t="s">
        <v>25</v>
      </c>
      <c r="C8" s="3"/>
    </row>
    <row r="9" spans="1:8" ht="12.75" customHeight="1" thickBot="1">
      <c r="A9" s="13" t="s">
        <v>23</v>
      </c>
      <c r="C9" s="24" t="s">
        <v>50</v>
      </c>
      <c r="D9" s="18">
        <f>10^((40+E+44)/20)/(200+D*10+E)</f>
        <v>110.5691489569365</v>
      </c>
      <c r="E9" s="17" t="s">
        <v>55</v>
      </c>
      <c r="F9" s="2" t="s">
        <v>51</v>
      </c>
      <c r="H9" s="4"/>
    </row>
    <row r="10" spans="1:4" ht="12.75" customHeight="1">
      <c r="A10" s="14" t="s">
        <v>26</v>
      </c>
      <c r="C10" s="3"/>
      <c r="D10" s="19"/>
    </row>
    <row r="11" spans="1:4" ht="12.75" customHeight="1" thickBot="1">
      <c r="A11" s="12" t="s">
        <v>27</v>
      </c>
      <c r="C11" s="3"/>
      <c r="D11" s="19"/>
    </row>
    <row r="12" spans="1:6" ht="12.75" customHeight="1" thickBot="1">
      <c r="A12" s="13" t="s">
        <v>23</v>
      </c>
      <c r="C12" s="24" t="s">
        <v>53</v>
      </c>
      <c r="D12" s="18">
        <f>200*10^((40+E-30-D)/20)</f>
        <v>502.3772863019161</v>
      </c>
      <c r="E12" s="17" t="s">
        <v>54</v>
      </c>
      <c r="F12" s="2" t="s">
        <v>52</v>
      </c>
    </row>
    <row r="13" spans="1:3" ht="12.75" customHeight="1">
      <c r="A13" s="13"/>
      <c r="C13" s="3"/>
    </row>
    <row r="14" spans="1:3" ht="12.75" customHeight="1">
      <c r="A14" s="12" t="s">
        <v>56</v>
      </c>
      <c r="C14" s="3"/>
    </row>
    <row r="15" spans="1:3" ht="12.75" customHeight="1" thickBot="1">
      <c r="A15" s="12" t="s">
        <v>57</v>
      </c>
      <c r="C15" s="3"/>
    </row>
    <row r="16" spans="1:6" ht="12.75" customHeight="1" thickBot="1">
      <c r="A16" s="13" t="s">
        <v>23</v>
      </c>
      <c r="C16" s="25" t="s">
        <v>58</v>
      </c>
      <c r="D16" s="20">
        <f>100+F-(40+E)+10*LOG10((5+D)/(10+CC))</f>
        <v>54.725506671486116</v>
      </c>
      <c r="E16" s="21" t="s">
        <v>7</v>
      </c>
      <c r="F16" s="2" t="s">
        <v>64</v>
      </c>
    </row>
    <row r="17" ht="12.75" customHeight="1">
      <c r="A17" s="13"/>
    </row>
    <row r="18" ht="12.75" customHeight="1">
      <c r="A18" s="12" t="s">
        <v>28</v>
      </c>
    </row>
    <row r="19" ht="12.75" customHeight="1">
      <c r="A19" s="13" t="s">
        <v>29</v>
      </c>
    </row>
    <row r="20" ht="12.75" customHeight="1">
      <c r="A20" s="15" t="s">
        <v>30</v>
      </c>
    </row>
    <row r="21" ht="12.75" customHeight="1">
      <c r="A21" s="15" t="s">
        <v>31</v>
      </c>
    </row>
    <row r="22" ht="12.75" customHeight="1">
      <c r="A22" s="15" t="s">
        <v>32</v>
      </c>
    </row>
    <row r="23" ht="12.75" customHeight="1">
      <c r="A23" s="15" t="s">
        <v>33</v>
      </c>
    </row>
    <row r="24" spans="1:7" ht="12.75" customHeight="1">
      <c r="A24" s="22" t="s">
        <v>34</v>
      </c>
      <c r="B24" s="5"/>
      <c r="C24" s="5"/>
      <c r="D24" s="5"/>
      <c r="E24" s="5"/>
      <c r="F24" s="5"/>
      <c r="G24" s="5"/>
    </row>
    <row r="25" ht="12.75" customHeight="1">
      <c r="A25" s="12" t="s">
        <v>35</v>
      </c>
    </row>
    <row r="26" ht="12.75" customHeight="1">
      <c r="A26" s="13" t="s">
        <v>29</v>
      </c>
    </row>
    <row r="27" ht="12.75" customHeight="1">
      <c r="A27" s="15" t="s">
        <v>36</v>
      </c>
    </row>
    <row r="28" spans="1:7" ht="12.75" customHeight="1">
      <c r="A28" s="22" t="s">
        <v>37</v>
      </c>
      <c r="B28" s="5"/>
      <c r="C28" s="5"/>
      <c r="D28" s="5"/>
      <c r="E28" s="5"/>
      <c r="F28" s="5"/>
      <c r="G28" s="5"/>
    </row>
    <row r="29" ht="12.75" customHeight="1">
      <c r="A29" s="15" t="s">
        <v>38</v>
      </c>
    </row>
    <row r="30" ht="12.75" customHeight="1">
      <c r="A30" s="15" t="s">
        <v>39</v>
      </c>
    </row>
    <row r="31" ht="12.75" customHeight="1">
      <c r="A31" s="15" t="s">
        <v>40</v>
      </c>
    </row>
    <row r="32" ht="12.75" customHeight="1">
      <c r="A32" s="12" t="s">
        <v>41</v>
      </c>
    </row>
    <row r="33" ht="12.75" customHeight="1">
      <c r="A33" s="13" t="s">
        <v>29</v>
      </c>
    </row>
    <row r="34" ht="12.75" customHeight="1">
      <c r="A34" s="15" t="s">
        <v>42</v>
      </c>
    </row>
    <row r="35" spans="1:8" ht="12.75" customHeight="1">
      <c r="A35" s="22" t="s">
        <v>43</v>
      </c>
      <c r="B35" s="5"/>
      <c r="C35" s="5"/>
      <c r="D35" s="5"/>
      <c r="E35" s="5"/>
      <c r="F35" s="5"/>
      <c r="G35" s="5"/>
      <c r="H35" s="5"/>
    </row>
    <row r="36" ht="12.75" customHeight="1">
      <c r="A36" s="15" t="s">
        <v>44</v>
      </c>
    </row>
    <row r="37" ht="12.75" customHeight="1">
      <c r="A37" s="15" t="s">
        <v>45</v>
      </c>
    </row>
    <row r="38" ht="12.75" customHeight="1">
      <c r="A38" s="15" t="s">
        <v>46</v>
      </c>
    </row>
    <row r="39" ht="12.75" customHeight="1">
      <c r="A39" s="15"/>
    </row>
    <row r="40" ht="12.75" customHeight="1" thickBot="1">
      <c r="A40" s="12" t="s">
        <v>47</v>
      </c>
    </row>
    <row r="41" spans="1:6" ht="12.75" customHeight="1" thickBot="1">
      <c r="A41" s="13" t="s">
        <v>23</v>
      </c>
      <c r="C41" s="24" t="s">
        <v>59</v>
      </c>
      <c r="D41" s="16">
        <f>47+E-45</f>
        <v>8</v>
      </c>
      <c r="E41" s="17" t="s">
        <v>8</v>
      </c>
      <c r="F41" s="2" t="s">
        <v>60</v>
      </c>
    </row>
    <row r="42" ht="12.75" customHeight="1">
      <c r="A42" s="13"/>
    </row>
    <row r="43" ht="12.75" customHeight="1" thickBot="1">
      <c r="A43" s="12" t="s">
        <v>48</v>
      </c>
    </row>
    <row r="44" spans="1:6" ht="12.75" customHeight="1" thickBot="1">
      <c r="A44" s="13" t="s">
        <v>23</v>
      </c>
      <c r="C44" s="24" t="s">
        <v>62</v>
      </c>
      <c r="D44" s="20">
        <f>10*LOG10((14*10^((60+F)/10)+2*10^((50+D+5)/10)+8*10^((50+D+10)/10))/24)</f>
        <v>64.55270768832628</v>
      </c>
      <c r="E44" s="17" t="s">
        <v>8</v>
      </c>
      <c r="F44" s="4" t="s">
        <v>61</v>
      </c>
    </row>
    <row r="45" ht="12.75" customHeight="1">
      <c r="A45" s="13"/>
    </row>
    <row r="46" spans="3:6" ht="12.75" customHeight="1">
      <c r="C46" s="4" t="s">
        <v>65</v>
      </c>
      <c r="D46">
        <v>55</v>
      </c>
      <c r="E46" s="4" t="s">
        <v>8</v>
      </c>
      <c r="F46" s="4" t="s">
        <v>66</v>
      </c>
    </row>
    <row r="47" spans="4:6" ht="12.75" customHeight="1">
      <c r="D47">
        <v>45</v>
      </c>
      <c r="E47" s="4" t="s">
        <v>8</v>
      </c>
      <c r="F47" s="4" t="s">
        <v>67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7"/>
  <sheetViews>
    <sheetView zoomScalePageLayoutView="0" workbookViewId="0" topLeftCell="A1">
      <selection activeCell="D4" sqref="D4:E4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2" t="s">
        <v>0</v>
      </c>
      <c r="B1" s="2">
        <f>Main!B3</f>
        <v>261860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6</v>
      </c>
    </row>
    <row r="4" spans="1:4" ht="12.75" customHeight="1">
      <c r="A4" t="s">
        <v>3</v>
      </c>
      <c r="B4">
        <f>INT((B1-B2*100000-B3*10000)/1000)</f>
        <v>1</v>
      </c>
      <c r="D4" s="4"/>
    </row>
    <row r="5" spans="1:2" ht="12.75" customHeight="1">
      <c r="A5" t="s">
        <v>4</v>
      </c>
      <c r="B5">
        <f>INT((B1-B2*100000-B3*10000-B4*1000)/100)</f>
        <v>8</v>
      </c>
    </row>
    <row r="6" spans="1:2" ht="12.75" customHeight="1">
      <c r="A6" t="s">
        <v>5</v>
      </c>
      <c r="B6">
        <f>INT((B1-B2*100000-B3*10000-B4*1000-B5*100)/10)</f>
        <v>6</v>
      </c>
    </row>
    <row r="7" spans="1:4" ht="12.75" customHeight="1">
      <c r="A7" t="s">
        <v>6</v>
      </c>
      <c r="B7">
        <f>INT((B1-B2*100000-B3*10000-B4*1000-B5*100-B6*10))</f>
        <v>0</v>
      </c>
      <c r="D7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4.57421875" style="0" customWidth="1"/>
    <col min="3" max="3" width="6.00390625" style="29" customWidth="1"/>
  </cols>
  <sheetData>
    <row r="1" spans="1:3" ht="12.75">
      <c r="A1" s="7" t="s">
        <v>20</v>
      </c>
      <c r="B1" s="8" t="s">
        <v>0</v>
      </c>
      <c r="C1" s="27" t="s">
        <v>9</v>
      </c>
    </row>
    <row r="2" spans="1:3" ht="12.75">
      <c r="A2" s="9" t="s">
        <v>10</v>
      </c>
      <c r="B2" s="10">
        <v>255031</v>
      </c>
      <c r="C2" s="28">
        <v>4</v>
      </c>
    </row>
    <row r="3" spans="1:3" ht="12.75">
      <c r="A3" s="9" t="s">
        <v>17</v>
      </c>
      <c r="B3" s="10">
        <v>259940</v>
      </c>
      <c r="C3" s="28">
        <v>9</v>
      </c>
    </row>
    <row r="4" spans="1:3" ht="12.75">
      <c r="A4" s="9" t="s">
        <v>16</v>
      </c>
      <c r="B4" s="10">
        <v>248581</v>
      </c>
      <c r="C4" s="28">
        <v>8</v>
      </c>
    </row>
    <row r="5" spans="1:3" ht="12.75">
      <c r="A5" s="9" t="s">
        <v>12</v>
      </c>
      <c r="B5" s="11">
        <v>267930</v>
      </c>
      <c r="C5" s="28">
        <v>8</v>
      </c>
    </row>
    <row r="6" spans="1:3" ht="12.75">
      <c r="A6" s="9" t="s">
        <v>13</v>
      </c>
      <c r="B6" s="10">
        <v>263496</v>
      </c>
      <c r="C6" s="28">
        <v>8</v>
      </c>
    </row>
    <row r="7" spans="1:3" ht="12.75">
      <c r="A7" s="9" t="s">
        <v>18</v>
      </c>
      <c r="B7" s="10">
        <v>255042</v>
      </c>
      <c r="C7" s="28">
        <v>9</v>
      </c>
    </row>
    <row r="8" spans="1:3" ht="12.75">
      <c r="A8" s="9" t="s">
        <v>19</v>
      </c>
      <c r="B8" s="10">
        <v>262166</v>
      </c>
      <c r="C8" s="28">
        <v>8</v>
      </c>
    </row>
    <row r="9" spans="1:3" ht="12.75">
      <c r="A9" s="9" t="s">
        <v>14</v>
      </c>
      <c r="B9" s="10">
        <v>245103</v>
      </c>
      <c r="C9" s="28">
        <v>7</v>
      </c>
    </row>
    <row r="10" spans="1:3" ht="12.75">
      <c r="A10" s="9" t="s">
        <v>11</v>
      </c>
      <c r="B10" s="10">
        <v>255042</v>
      </c>
      <c r="C10" s="28">
        <v>9</v>
      </c>
    </row>
    <row r="11" spans="1:3" ht="12.75">
      <c r="A11" s="9" t="s">
        <v>68</v>
      </c>
      <c r="B11" s="10">
        <v>255547</v>
      </c>
      <c r="C11" s="28">
        <v>8</v>
      </c>
    </row>
    <row r="12" spans="1:3" ht="12.75">
      <c r="A12" s="9" t="s">
        <v>15</v>
      </c>
      <c r="B12" s="10">
        <v>261860</v>
      </c>
      <c r="C12" s="28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2015-11-27T16:05:26Z</dcterms:modified>
  <cp:category/>
  <cp:version/>
  <cp:contentType/>
  <cp:contentStatus/>
</cp:coreProperties>
</file>