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Users\Farina\My Documents\Esami\21-07-2017\"/>
    </mc:Choice>
  </mc:AlternateContent>
  <bookViews>
    <workbookView xWindow="11352" yWindow="0" windowWidth="9192" windowHeight="6252"/>
  </bookViews>
  <sheets>
    <sheet name="Acustica ed Illuminotecnica" sheetId="1" r:id="rId1"/>
  </sheets>
  <externalReferences>
    <externalReference r:id="rId2"/>
  </externalReferences>
  <definedNames>
    <definedName name="_Cir1">#REF!</definedName>
    <definedName name="_Cir2">#REF!</definedName>
    <definedName name="_Cir3">#REF!</definedName>
    <definedName name="_Cir4">#REF!</definedName>
    <definedName name="_Cir5">#REF!</definedName>
    <definedName name="_Cir6">#REF!</definedName>
    <definedName name="_Crr2">#REF!</definedName>
    <definedName name="_Crr3">#REF!</definedName>
    <definedName name="_Crr4">#REF!</definedName>
    <definedName name="_Lam1">#REF!</definedName>
    <definedName name="_Lam2">#REF!</definedName>
    <definedName name="_Lam3">#REF!</definedName>
    <definedName name="_Lam4">#REF!</definedName>
    <definedName name="_Lam5">#REF!</definedName>
    <definedName name="_Lam6">#REF!</definedName>
    <definedName name="_LL1">#REF!</definedName>
    <definedName name="_Lp1">#REF!</definedName>
    <definedName name="_Lp2">#REF!</definedName>
    <definedName name="_MA1">#REF!</definedName>
    <definedName name="_Ni1">#REF!</definedName>
    <definedName name="_Ni2">#REF!</definedName>
    <definedName name="_Ni3">#REF!</definedName>
    <definedName name="_Ni4">#REF!</definedName>
    <definedName name="_Ni5">#REF!</definedName>
    <definedName name="_Ni6">#REF!</definedName>
    <definedName name="_Phi1">#REF!</definedName>
    <definedName name="_Phi2">#REF!</definedName>
    <definedName name="_Pr1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s1">#REF!</definedName>
    <definedName name="_Ps2">#REF!</definedName>
    <definedName name="_Re1">#REF!</definedName>
    <definedName name="_Re2">#REF!</definedName>
    <definedName name="_Re3">#REF!</definedName>
    <definedName name="_Re4">#REF!</definedName>
    <definedName name="_Re5">#REF!</definedName>
    <definedName name="_RT1">#REF!</definedName>
    <definedName name="_RT2">#REF!</definedName>
    <definedName name="_Tit1">#REF!</definedName>
    <definedName name="_TT1">#REF!</definedName>
    <definedName name="_TT2">#REF!</definedName>
    <definedName name="_UU1">#REF!</definedName>
    <definedName name="_UU2">#REF!</definedName>
    <definedName name="_UU3">#REF!</definedName>
    <definedName name="_UU4">#REF!</definedName>
    <definedName name="_UU5">#REF!</definedName>
    <definedName name="_Vol2">#REF!</definedName>
    <definedName name="_xx1">#REF!</definedName>
    <definedName name="_xx2">#REF!</definedName>
    <definedName name="A">'Acustica ed Illuminotecnica'!$P$9</definedName>
    <definedName name="AA">#REF!</definedName>
    <definedName name="AB">#REF!</definedName>
    <definedName name="B">'Acustica ed Illuminotecnica'!$P$10</definedName>
    <definedName name="BB">#REF!</definedName>
    <definedName name="CC">'Acustica ed Illuminotecnica'!$P$11</definedName>
    <definedName name="CCC">'Acustica ed Illuminotecnica'!#REF!</definedName>
    <definedName name="CD">#REF!</definedName>
    <definedName name="COP">'Acustica ed Illuminotecnica'!#REF!</definedName>
    <definedName name="cp">'Acustica ed Illuminotecnica'!#REF!</definedName>
    <definedName name="cpa">#REF!</definedName>
    <definedName name="cvn">#REF!</definedName>
    <definedName name="cvo">#REF!</definedName>
    <definedName name="Cx">#REF!</definedName>
    <definedName name="D">'Acustica ed Illuminotecnica'!$P$12</definedName>
    <definedName name="DD">#REF!</definedName>
    <definedName name="Delta">#REF!</definedName>
    <definedName name="Deltap">#REF!</definedName>
    <definedName name="DeltaV">#REF!</definedName>
    <definedName name="Diam">#REF!</definedName>
    <definedName name="Diam1">#REF!</definedName>
    <definedName name="Diam2">#REF!</definedName>
    <definedName name="Dp">#REF!</definedName>
    <definedName name="E">'Acustica ed Illuminotecnica'!$P$13</definedName>
    <definedName name="EE">#REF!</definedName>
    <definedName name="EF">#REF!</definedName>
    <definedName name="Epsilon">'Acustica ed Illuminotecnica'!$M$61</definedName>
    <definedName name="Eta_1">'Acustica ed Illuminotecnica'!$O$54</definedName>
    <definedName name="F">'Acustica ed Illuminotecnica'!$P$14</definedName>
    <definedName name="FF">#REF!</definedName>
    <definedName name="fr">'Acustica ed Illuminotecnica'!#REF!</definedName>
    <definedName name="freq">#REF!</definedName>
    <definedName name="hconv">#REF!</definedName>
    <definedName name="I">'Acustica ed Illuminotecnica'!#REF!</definedName>
    <definedName name="K">'Acustica ed Illuminotecnica'!$O$55</definedName>
    <definedName name="Ktot">#REF!</definedName>
    <definedName name="L">#REF!</definedName>
    <definedName name="lambda1">#REF!</definedName>
    <definedName name="lambda2">#REF!</definedName>
    <definedName name="lambda3">#REF!</definedName>
    <definedName name="Ldir">#REF!</definedName>
    <definedName name="Lep">#REF!</definedName>
    <definedName name="Leq">#REF!</definedName>
    <definedName name="LProsa">#REF!</definedName>
    <definedName name="Lw">#REF!</definedName>
    <definedName name="Lw1m">#REF!</definedName>
    <definedName name="M">'Acustica ed Illuminotecnica'!#REF!</definedName>
    <definedName name="Ma">#REF!</definedName>
    <definedName name="Maria">'Acustica ed Illuminotecnica'!#REF!</definedName>
    <definedName name="mat">'Acustica ed Illuminotecnica'!$B$3</definedName>
    <definedName name="matt">#REF!</definedName>
    <definedName name="Mavio">#REF!</definedName>
    <definedName name="Mn">#REF!</definedName>
    <definedName name="Mo">#REF!</definedName>
    <definedName name="Mtot">#REF!</definedName>
    <definedName name="mu">#REF!</definedName>
    <definedName name="Niacqua">#REF!</definedName>
    <definedName name="niaria">#REF!</definedName>
    <definedName name="Nices">#REF!</definedName>
    <definedName name="Nstud">'Acustica ed Illuminotecnica'!#REF!</definedName>
    <definedName name="p">#REF!</definedName>
    <definedName name="Phifin">#REF!</definedName>
    <definedName name="Pn">#REF!</definedName>
    <definedName name="Po">#REF!</definedName>
    <definedName name="Portata">#REF!</definedName>
    <definedName name="Psfin">#REF!</definedName>
    <definedName name="Q">'Acustica ed Illuminotecnica'!#REF!</definedName>
    <definedName name="Qm">#REF!</definedName>
    <definedName name="Qpunto">'Acustica ed Illuminotecnica'!#REF!</definedName>
    <definedName name="QQ">#REF!</definedName>
    <definedName name="Qscamb">#REF!</definedName>
    <definedName name="Raria">#REF!</definedName>
    <definedName name="Rho">'Acustica ed Illuminotecnica'!#REF!</definedName>
    <definedName name="Rhoa">#REF!</definedName>
    <definedName name="RhoL">#REF!</definedName>
    <definedName name="RhoS">#REF!</definedName>
    <definedName name="RR">'Acustica ed Illuminotecnica'!#REF!</definedName>
    <definedName name="rrr">#REF!</definedName>
    <definedName name="rrrr">[1]Calcoli!$G$29</definedName>
    <definedName name="Rtot">#REF!</definedName>
    <definedName name="s">'Acustica ed Illuminotecnica'!#REF!</definedName>
    <definedName name="schj">#REF!</definedName>
    <definedName name="Sdiv">#REF!</definedName>
    <definedName name="Sigma">'Acustica ed Illuminotecnica'!#REF!</definedName>
    <definedName name="spess1">#REF!</definedName>
    <definedName name="spess2">#REF!</definedName>
    <definedName name="spess3">#REF!</definedName>
    <definedName name="T">'Acustica ed Illuminotecnica'!#REF!</definedName>
    <definedName name="Ta">#REF!</definedName>
    <definedName name="Tar">#REF!</definedName>
    <definedName name="Taria">#REF!</definedName>
    <definedName name="Tfin">#REF!</definedName>
    <definedName name="Tin">#REF!</definedName>
    <definedName name="Tinf">#REF!</definedName>
    <definedName name="Tiniz">#REF!</definedName>
    <definedName name="Titolo1">#REF!</definedName>
    <definedName name="Tmed1">#REF!</definedName>
    <definedName name="Tmed2">#REF!</definedName>
    <definedName name="Tmed3">#REF!</definedName>
    <definedName name="Tmed4">#REF!</definedName>
    <definedName name="Tmed5">#REF!</definedName>
    <definedName name="Tmed6">#REF!</definedName>
    <definedName name="Tn">#REF!</definedName>
    <definedName name="To">#REF!</definedName>
    <definedName name="Tout">#REF!</definedName>
    <definedName name="Tp">#REF!</definedName>
    <definedName name="Ua">#REF!</definedName>
    <definedName name="Ufin">#REF!</definedName>
    <definedName name="V">'Acustica ed Illuminotecnica'!#REF!</definedName>
    <definedName name="Vfin">#REF!</definedName>
    <definedName name="Vn">#REF!</definedName>
    <definedName name="Vo">#REF!</definedName>
    <definedName name="Vol">#REF!</definedName>
    <definedName name="W">'Acustica ed Illuminotecnica'!#REF!</definedName>
    <definedName name="XX">#REF!</definedName>
    <definedName name="XXX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H52" i="1"/>
  <c r="G52" i="1"/>
  <c r="P8" i="1" l="1"/>
  <c r="P9" i="1" s="1"/>
  <c r="P10" i="1" s="1"/>
  <c r="P11" i="1" l="1"/>
  <c r="P12" i="1" l="1"/>
  <c r="P13" i="1" l="1"/>
  <c r="O47" i="1" s="1"/>
  <c r="O55" i="1"/>
  <c r="P14" i="1" l="1"/>
  <c r="O46" i="1" s="1"/>
  <c r="M68" i="1"/>
  <c r="M67" i="1"/>
  <c r="M66" i="1"/>
  <c r="M65" i="1"/>
  <c r="M72" i="1"/>
  <c r="M64" i="1"/>
  <c r="M71" i="1"/>
  <c r="M63" i="1"/>
  <c r="M70" i="1"/>
  <c r="M62" i="1"/>
  <c r="M69" i="1"/>
  <c r="G47" i="1" l="1"/>
  <c r="E42" i="1"/>
  <c r="O54" i="1"/>
  <c r="M61" i="1"/>
  <c r="G57" i="1" s="1"/>
</calcChain>
</file>

<file path=xl/sharedStrings.xml><?xml version="1.0" encoding="utf-8"?>
<sst xmlns="http://schemas.openxmlformats.org/spreadsheetml/2006/main" count="68" uniqueCount="62">
  <si>
    <t>Matricola</t>
  </si>
  <si>
    <t>A</t>
  </si>
  <si>
    <t>B</t>
  </si>
  <si>
    <t>C</t>
  </si>
  <si>
    <t>D</t>
  </si>
  <si>
    <t>E</t>
  </si>
  <si>
    <t>F</t>
  </si>
  <si>
    <t>La risposta deve contenere numero ed unità di misura, separati da uno spazio</t>
  </si>
  <si>
    <t>Esercizi (3 pt. cadauno se giusti, 0 pt. se errati o non fatti)</t>
  </si>
  <si>
    <t>Una sola risposta, se esatta dà +4, se errata dà -4</t>
  </si>
  <si>
    <r>
      <t>Ammesse risposte multiple - +3 in caso di risposta esatta, -3 per ciascuna risposta errata</t>
    </r>
    <r>
      <rPr>
        <sz val="9"/>
        <color rgb="FF000000"/>
        <rFont val="Arial"/>
        <family val="2"/>
      </rPr>
      <t xml:space="preserve"> </t>
    </r>
  </si>
  <si>
    <t>dB</t>
  </si>
  <si>
    <t>s</t>
  </si>
  <si>
    <t>Acustica Applicata ed Iluminotecnica (ADI) - 21/07/2017</t>
  </si>
  <si>
    <r>
      <t xml:space="preserve">A parità delle altre grandezze, quali di queste influenzano il valore del coeff. di assorbimento acustico apparente </t>
    </r>
    <r>
      <rPr>
        <b/>
        <sz val="9"/>
        <color rgb="FF000000"/>
        <rFont val="Symbol"/>
        <family val="1"/>
        <charset val="2"/>
      </rPr>
      <t xml:space="preserve">a </t>
    </r>
    <r>
      <rPr>
        <b/>
        <sz val="9"/>
        <color rgb="FF000000"/>
        <rFont val="Arial"/>
        <family val="2"/>
      </rPr>
      <t>di un materassino posto contro a una parete ?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</si>
  <si>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superficie della parete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</si>
  <si>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Lo spessore del materassino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</si>
  <si>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porosità del materassino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</si>
  <si>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La frequenza del suono che la colpisce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</si>
  <si>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potere fonoisolante della parete contro cui è posto il materiale fonoassorbente</t>
    </r>
  </si>
  <si>
    <t>Che differenza c’è fra livello di potenza sonora e livello di pressione sonora?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</si>
  <si>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Sono la stessa identica cosa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</si>
  <si>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livello di potenza si misura in dB, il livello di pressione si misura in dB(A)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</si>
  <si>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livello di potenza è pari al livello di pressione ad 1m di distanza dalla sorgente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</si>
  <si>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Il livello di potenza è caratteristico di una sorgente sonora (causa), il livello di pressione indica quanto forte sentiamo il suono (effetto)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</si>
  <si>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 xml:space="preserve">Il livello di pressione sonora è dato dal livello di potenza sonora – 11 – 20·log(r) </t>
    </r>
  </si>
  <si>
    <t>Identificare la corretta definizione di flusso luminoso</t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</si>
  <si>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la potenza di una sorgente di luce, ponderata con la curva di sensibilità umana alle diverse lunghezze d’onda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</si>
  <si>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Misura l’effetto di una sorgente di luce su una superficie illuminata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</si>
  <si>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Indica l’emissione luminosa di una lampada in una particolare direzione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</si>
  <si>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rapporto fra illuminamento ed angolo solido in steradianti</t>
    </r>
  </si>
  <si>
    <r>
      <t>¡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E’ il prodotto fra illuminamento ed angolo solido in steradianti</t>
    </r>
  </si>
  <si>
    <t>La radiazione solare è caratterizzata da:</t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</si>
  <si>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Uno spettro perfettamente piatto (bianco)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</si>
  <si>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Uno spettro a forma di campana, quasi continuo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</si>
  <si>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temperatura di colore bassa (circa 3500K)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</si>
  <si>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Una temperatura di colore elevata (circa 5800K)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</si>
  <si>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 basso indice di resa cromatica (50-70)</t>
    </r>
  </si>
  <si>
    <r>
      <t>¨</t>
    </r>
    <r>
      <rPr>
        <sz val="7"/>
        <color rgb="FF000000"/>
        <rFont val="Times New Roman"/>
        <family val="1"/>
      </rPr>
      <t xml:space="preserve">  </t>
    </r>
    <r>
      <rPr>
        <sz val="9"/>
        <color rgb="FF000000"/>
        <rFont val="Arial"/>
        <family val="2"/>
      </rPr>
      <t>Un alto indice di resa cromatica (95-100)</t>
    </r>
  </si>
  <si>
    <t>Un fulmine cade ad una distanza di 1+F/5 km. Calcolare il tempo che passa fra il lampo ed il tuono.</t>
  </si>
  <si>
    <t>Si misura il potere fonoisolante R di una parete, che risulta pari a 40+F dB alla frequenza di 400+E*10 Hz.</t>
  </si>
  <si>
    <r>
      <t>Sapendo che la parete ha una superficie di 10 m</t>
    </r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>, stimare la sua massa.</t>
    </r>
  </si>
  <si>
    <r>
      <t xml:space="preserve">Un faretto “spot” produce un flusso  luminoso </t>
    </r>
    <r>
      <rPr>
        <b/>
        <sz val="9"/>
        <color rgb="FF000000"/>
        <rFont val="Symbol"/>
        <family val="1"/>
        <charset val="2"/>
      </rPr>
      <t>F</t>
    </r>
    <r>
      <rPr>
        <sz val="9"/>
        <color rgb="FF000000"/>
        <rFont val="Arial"/>
        <family val="2"/>
      </rPr>
      <t xml:space="preserve"> di 1000+E*100 Lumen, che viene convogliato interamente sulla superficie di un banco di lavoro, su cui proietta un cerchio di luce avente un raggio di 0.2+F/30 m. </t>
    </r>
  </si>
  <si>
    <t>Calcolare l’illuminamento E su tale superficie illuminata.</t>
  </si>
  <si>
    <t>Le finestre di un edificio sono dimensionate per garantire un valore del fattore medio di luce diurna pari al (3+F/10) %, in assenza di altri edifici prospicienti.</t>
  </si>
  <si>
    <t>t = d/c =</t>
  </si>
  <si>
    <t>R = 20*log10(M/S*f) - 44</t>
  </si>
  <si>
    <t>(M/S*f) = 10^((R+44)/20)</t>
  </si>
  <si>
    <t>M = S/f*10^((R+44)/20) =</t>
  </si>
  <si>
    <t>R =</t>
  </si>
  <si>
    <t>f =</t>
  </si>
  <si>
    <t>Hz</t>
  </si>
  <si>
    <t>kg</t>
  </si>
  <si>
    <t>E = PHI/S =</t>
  </si>
  <si>
    <t>lux</t>
  </si>
  <si>
    <t>Si vuole costruire un nuovo edificio di fronte a quello gia’ esistente, ad una distanza di 10+E m e che svetta sopra le finestre del primo di 8+D m. Determinare il valore del fattore medio di luce diurna che si avra’ nel primo edificio per effetto della parziale ostruzione della volta celeste causata dal secondo edificio.</t>
  </si>
  <si>
    <t xml:space="preserve"> </t>
  </si>
  <si>
    <t>Eta1 =</t>
  </si>
  <si>
    <t>(H-h)/La</t>
  </si>
  <si>
    <t>(H/h)/La =</t>
  </si>
  <si>
    <t>Epsilon =</t>
  </si>
  <si>
    <r>
      <t>h</t>
    </r>
    <r>
      <rPr>
        <b/>
        <sz val="10"/>
        <color rgb="FF000000"/>
        <rFont val="Arial"/>
        <family val="2"/>
      </rPr>
      <t xml:space="preserve"> = Eta1*Epsilon/0.5 =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</si>
</sst>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Wingdings"/>
      <charset val="2"/>
    </font>
    <font>
      <sz val="7"/>
      <color rgb="FF000000"/>
      <name val="Times New Roman"/>
      <family val="1"/>
    </font>
    <font>
      <sz val="10"/>
      <name val="Arial"/>
      <family val="2"/>
    </font>
    <font>
      <b/>
      <sz val="9"/>
      <color rgb="FF000000"/>
      <name val="Symbol"/>
      <family val="1"/>
      <charset val="2"/>
    </font>
    <font>
      <vertAlign val="superscript"/>
      <sz val="9"/>
      <color rgb="FF000000"/>
      <name val="Arial"/>
      <family val="2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indent="4"/>
    </xf>
    <xf numFmtId="0" fontId="3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 indent="4"/>
    </xf>
    <xf numFmtId="0" fontId="1" fillId="0" borderId="0" xfId="0" applyFont="1"/>
    <xf numFmtId="0" fontId="0" fillId="2" borderId="0" xfId="0" applyFill="1"/>
    <xf numFmtId="0" fontId="0" fillId="0" borderId="0" xfId="0" applyFill="1"/>
    <xf numFmtId="0" fontId="4" fillId="3" borderId="0" xfId="0" applyFont="1" applyFill="1" applyAlignment="1">
      <alignment vertical="center"/>
    </xf>
    <xf numFmtId="0" fontId="7" fillId="0" borderId="0" xfId="1"/>
    <xf numFmtId="0" fontId="10" fillId="0" borderId="0" xfId="0" applyFont="1" applyAlignment="1">
      <alignment horizontal="left" vertical="center" indent="15"/>
    </xf>
    <xf numFmtId="0" fontId="2" fillId="3" borderId="0" xfId="0" applyFont="1" applyFill="1" applyAlignment="1">
      <alignment vertical="center"/>
    </xf>
    <xf numFmtId="0" fontId="0" fillId="0" borderId="0" xfId="0" quotePrefix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0" fontId="0" fillId="0" borderId="0" xfId="0" applyNumberFormat="1"/>
    <xf numFmtId="10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16042</xdr:colOff>
      <xdr:row>58</xdr:row>
      <xdr:rowOff>80210</xdr:rowOff>
    </xdr:from>
    <xdr:to>
      <xdr:col>8</xdr:col>
      <xdr:colOff>389422</xdr:colOff>
      <xdr:row>72</xdr:row>
      <xdr:rowOff>103070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642" y="10162673"/>
          <a:ext cx="4720791" cy="23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ina/My%20Documents/Esami/59%20-%20Esame%20di%20Fisica%20Tecnica%20del%207%20lugl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Calcoli"/>
      <sheetName val="Proprietà_H2O"/>
      <sheetName val="Graf_prop_H2O"/>
      <sheetName val="Cr"/>
      <sheetName val="Grafico_Cr"/>
      <sheetName val="Ps"/>
      <sheetName val="Grafico_Ps"/>
      <sheetName val="Ni"/>
      <sheetName val="Grafico_Ni"/>
    </sheetNames>
    <sheetDataSet>
      <sheetData sheetId="0"/>
      <sheetData sheetId="1">
        <row r="29">
          <cell r="G29">
            <v>19230.76923076923</v>
          </cell>
        </row>
      </sheetData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72"/>
  <sheetViews>
    <sheetView tabSelected="1" topLeftCell="A45" zoomScale="136" zoomScaleNormal="136" workbookViewId="0">
      <selection activeCell="E52" sqref="E52"/>
    </sheetView>
  </sheetViews>
  <sheetFormatPr defaultRowHeight="13.2" x14ac:dyDescent="0.25"/>
  <cols>
    <col min="2" max="2" width="10" bestFit="1" customWidth="1"/>
  </cols>
  <sheetData>
    <row r="1" spans="1:16" x14ac:dyDescent="0.25">
      <c r="A1" s="6" t="s">
        <v>13</v>
      </c>
      <c r="B1" s="6"/>
    </row>
    <row r="2" spans="1:16" x14ac:dyDescent="0.25">
      <c r="A2" s="6"/>
      <c r="B2" s="6"/>
    </row>
    <row r="3" spans="1:16" x14ac:dyDescent="0.25">
      <c r="A3" s="6" t="s">
        <v>0</v>
      </c>
      <c r="B3" s="6">
        <v>256061</v>
      </c>
    </row>
    <row r="4" spans="1:16" s="8" customFormat="1" x14ac:dyDescent="0.25"/>
    <row r="5" spans="1:16" s="8" customFormat="1" x14ac:dyDescent="0.25">
      <c r="A5" s="4" t="s">
        <v>14</v>
      </c>
      <c r="B5"/>
      <c r="C5"/>
      <c r="D5"/>
    </row>
    <row r="6" spans="1:16" s="8" customFormat="1" x14ac:dyDescent="0.25">
      <c r="A6" s="9" t="s">
        <v>10</v>
      </c>
      <c r="B6"/>
      <c r="C6"/>
      <c r="D6"/>
      <c r="E6"/>
      <c r="F6"/>
      <c r="G6"/>
      <c r="H6"/>
    </row>
    <row r="7" spans="1:16" s="8" customFormat="1" x14ac:dyDescent="0.25">
      <c r="A7" s="3" t="s">
        <v>15</v>
      </c>
      <c r="B7"/>
      <c r="C7"/>
      <c r="D7"/>
      <c r="E7"/>
      <c r="F7"/>
      <c r="G7"/>
      <c r="H7"/>
    </row>
    <row r="8" spans="1:16" s="8" customFormat="1" x14ac:dyDescent="0.25">
      <c r="A8" s="5" t="s">
        <v>16</v>
      </c>
      <c r="B8" s="7"/>
      <c r="C8" s="7"/>
      <c r="D8" s="7"/>
      <c r="E8" s="7"/>
      <c r="F8" s="7"/>
      <c r="G8" s="7"/>
      <c r="H8" s="7"/>
      <c r="O8" s="10" t="s">
        <v>0</v>
      </c>
      <c r="P8" s="10">
        <f>mat</f>
        <v>256061</v>
      </c>
    </row>
    <row r="9" spans="1:16" s="8" customFormat="1" x14ac:dyDescent="0.25">
      <c r="A9" s="5" t="s">
        <v>17</v>
      </c>
      <c r="B9" s="7"/>
      <c r="C9" s="7"/>
      <c r="D9" s="7"/>
      <c r="E9" s="7"/>
      <c r="F9" s="7"/>
      <c r="G9" s="7"/>
      <c r="H9" s="7"/>
      <c r="O9" s="10" t="s">
        <v>1</v>
      </c>
      <c r="P9" s="10">
        <f>INT(P8/100000)</f>
        <v>2</v>
      </c>
    </row>
    <row r="10" spans="1:16" x14ac:dyDescent="0.25">
      <c r="A10" s="5" t="s">
        <v>18</v>
      </c>
      <c r="B10" s="7"/>
      <c r="C10" s="7"/>
      <c r="D10" s="7"/>
      <c r="E10" s="7"/>
      <c r="F10" s="7"/>
      <c r="G10" s="7"/>
      <c r="H10" s="7"/>
      <c r="O10" s="10" t="s">
        <v>2</v>
      </c>
      <c r="P10" s="10">
        <f>INT((P8-P9*100000)/10000)</f>
        <v>5</v>
      </c>
    </row>
    <row r="11" spans="1:16" x14ac:dyDescent="0.25">
      <c r="A11" s="5" t="s">
        <v>19</v>
      </c>
      <c r="B11" s="7"/>
      <c r="C11" s="7"/>
      <c r="D11" s="7"/>
      <c r="E11" s="7"/>
      <c r="F11" s="7"/>
      <c r="G11" s="7"/>
      <c r="H11" s="7"/>
      <c r="O11" s="10" t="s">
        <v>3</v>
      </c>
      <c r="P11" s="10">
        <f>INT((P8-P9*100000-P10*10000)/1000)</f>
        <v>6</v>
      </c>
    </row>
    <row r="12" spans="1:16" x14ac:dyDescent="0.25">
      <c r="A12" s="4"/>
      <c r="O12" s="10" t="s">
        <v>4</v>
      </c>
      <c r="P12" s="10">
        <f>INT((P8-P9*100000-P10*10000-P11*1000)/100)</f>
        <v>0</v>
      </c>
    </row>
    <row r="13" spans="1:16" x14ac:dyDescent="0.25">
      <c r="A13" s="4" t="s">
        <v>20</v>
      </c>
      <c r="O13" s="10" t="s">
        <v>5</v>
      </c>
      <c r="P13" s="10">
        <f>INT((P8-P9*100000-P10*10000-P11*1000-P12*100)/10)</f>
        <v>6</v>
      </c>
    </row>
    <row r="14" spans="1:16" x14ac:dyDescent="0.25">
      <c r="A14" s="9" t="s">
        <v>9</v>
      </c>
      <c r="O14" s="10" t="s">
        <v>6</v>
      </c>
      <c r="P14" s="10">
        <f>INT((P8-P9*100000-P10*10000-P11*1000-P12*100-P13*10))</f>
        <v>1</v>
      </c>
    </row>
    <row r="15" spans="1:16" x14ac:dyDescent="0.25">
      <c r="A15" s="3" t="s">
        <v>21</v>
      </c>
    </row>
    <row r="16" spans="1:16" x14ac:dyDescent="0.25">
      <c r="A16" s="3" t="s">
        <v>22</v>
      </c>
    </row>
    <row r="17" spans="1:12" x14ac:dyDescent="0.25">
      <c r="A17" s="3" t="s">
        <v>23</v>
      </c>
    </row>
    <row r="18" spans="1:12" x14ac:dyDescent="0.25">
      <c r="A18" s="5" t="s">
        <v>24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x14ac:dyDescent="0.25">
      <c r="A19" s="3" t="s">
        <v>25</v>
      </c>
    </row>
    <row r="20" spans="1:12" x14ac:dyDescent="0.25">
      <c r="A20" s="3"/>
    </row>
    <row r="21" spans="1:12" x14ac:dyDescent="0.25">
      <c r="A21" s="4" t="s">
        <v>26</v>
      </c>
    </row>
    <row r="22" spans="1:12" x14ac:dyDescent="0.25">
      <c r="A22" s="2" t="s">
        <v>9</v>
      </c>
    </row>
    <row r="23" spans="1:12" x14ac:dyDescent="0.25">
      <c r="A23" s="5" t="s">
        <v>27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x14ac:dyDescent="0.25">
      <c r="A24" s="3" t="s">
        <v>28</v>
      </c>
    </row>
    <row r="25" spans="1:12" x14ac:dyDescent="0.25">
      <c r="A25" s="3" t="s">
        <v>29</v>
      </c>
    </row>
    <row r="26" spans="1:12" x14ac:dyDescent="0.25">
      <c r="A26" s="3" t="s">
        <v>30</v>
      </c>
    </row>
    <row r="27" spans="1:12" x14ac:dyDescent="0.25">
      <c r="A27" s="3" t="s">
        <v>31</v>
      </c>
    </row>
    <row r="28" spans="1:12" x14ac:dyDescent="0.25">
      <c r="A28" s="4"/>
    </row>
    <row r="29" spans="1:12" x14ac:dyDescent="0.25">
      <c r="A29" s="4" t="s">
        <v>32</v>
      </c>
    </row>
    <row r="30" spans="1:12" x14ac:dyDescent="0.25">
      <c r="A30" s="9" t="s">
        <v>10</v>
      </c>
    </row>
    <row r="31" spans="1:12" x14ac:dyDescent="0.25">
      <c r="A31" s="3" t="s">
        <v>33</v>
      </c>
    </row>
    <row r="32" spans="1:12" x14ac:dyDescent="0.25">
      <c r="A32" s="5" t="s">
        <v>34</v>
      </c>
      <c r="B32" s="7"/>
      <c r="C32" s="7"/>
      <c r="D32" s="7"/>
      <c r="E32" s="7"/>
      <c r="F32" s="7"/>
    </row>
    <row r="33" spans="1:16" x14ac:dyDescent="0.25">
      <c r="A33" s="3" t="s">
        <v>35</v>
      </c>
    </row>
    <row r="34" spans="1:16" x14ac:dyDescent="0.25">
      <c r="A34" s="5" t="s">
        <v>36</v>
      </c>
      <c r="B34" s="7"/>
      <c r="C34" s="7"/>
      <c r="D34" s="7"/>
      <c r="E34" s="7"/>
      <c r="F34" s="7"/>
    </row>
    <row r="35" spans="1:16" x14ac:dyDescent="0.25">
      <c r="A35" s="3" t="s">
        <v>37</v>
      </c>
    </row>
    <row r="36" spans="1:16" x14ac:dyDescent="0.25">
      <c r="A36" s="5" t="s">
        <v>38</v>
      </c>
      <c r="B36" s="7"/>
      <c r="C36" s="7"/>
      <c r="D36" s="7"/>
      <c r="E36" s="7"/>
      <c r="F36" s="7"/>
    </row>
    <row r="37" spans="1:16" x14ac:dyDescent="0.25">
      <c r="A37" s="4"/>
    </row>
    <row r="38" spans="1:16" x14ac:dyDescent="0.25">
      <c r="A38" s="4" t="s">
        <v>8</v>
      </c>
    </row>
    <row r="39" spans="1:16" ht="14.4" x14ac:dyDescent="0.25">
      <c r="A39" s="11"/>
    </row>
    <row r="40" spans="1:16" x14ac:dyDescent="0.25">
      <c r="A40" s="12" t="s">
        <v>39</v>
      </c>
    </row>
    <row r="41" spans="1:16" x14ac:dyDescent="0.25">
      <c r="A41" s="2" t="s">
        <v>7</v>
      </c>
    </row>
    <row r="42" spans="1:16" x14ac:dyDescent="0.25">
      <c r="A42" s="2"/>
      <c r="D42" s="16" t="s">
        <v>45</v>
      </c>
      <c r="E42" s="6">
        <f>(1+F/5)*1000/340</f>
        <v>3.5294117647058822</v>
      </c>
      <c r="F42" s="6" t="s">
        <v>12</v>
      </c>
    </row>
    <row r="43" spans="1:16" x14ac:dyDescent="0.25">
      <c r="A43" s="1"/>
    </row>
    <row r="44" spans="1:16" x14ac:dyDescent="0.25">
      <c r="A44" s="12" t="s">
        <v>40</v>
      </c>
    </row>
    <row r="45" spans="1:16" x14ac:dyDescent="0.25">
      <c r="A45" s="12" t="s">
        <v>41</v>
      </c>
    </row>
    <row r="46" spans="1:16" x14ac:dyDescent="0.25">
      <c r="A46" s="2" t="s">
        <v>7</v>
      </c>
      <c r="H46" t="s">
        <v>46</v>
      </c>
      <c r="K46" s="13" t="s">
        <v>47</v>
      </c>
      <c r="N46" t="s">
        <v>49</v>
      </c>
      <c r="O46">
        <f>40+F</f>
        <v>41</v>
      </c>
      <c r="P46" t="s">
        <v>11</v>
      </c>
    </row>
    <row r="47" spans="1:16" x14ac:dyDescent="0.25">
      <c r="A47" s="2"/>
      <c r="D47" s="6" t="s">
        <v>48</v>
      </c>
      <c r="E47" s="6"/>
      <c r="F47" s="6"/>
      <c r="G47" s="6">
        <f>10/(400+E*10)*10^((40+F+44)/20)</f>
        <v>386.58248044324421</v>
      </c>
      <c r="H47" s="6" t="s">
        <v>52</v>
      </c>
      <c r="N47" t="s">
        <v>50</v>
      </c>
      <c r="O47">
        <f>400+E*10</f>
        <v>460</v>
      </c>
      <c r="P47" t="s">
        <v>51</v>
      </c>
    </row>
    <row r="48" spans="1:16" x14ac:dyDescent="0.25">
      <c r="A48" s="1"/>
    </row>
    <row r="49" spans="1:15" x14ac:dyDescent="0.25">
      <c r="A49" s="1" t="s">
        <v>42</v>
      </c>
    </row>
    <row r="50" spans="1:15" x14ac:dyDescent="0.25">
      <c r="A50" s="12" t="s">
        <v>43</v>
      </c>
    </row>
    <row r="51" spans="1:15" x14ac:dyDescent="0.25">
      <c r="A51" s="2" t="s">
        <v>7</v>
      </c>
    </row>
    <row r="52" spans="1:15" x14ac:dyDescent="0.25">
      <c r="A52" s="1"/>
      <c r="D52" s="16" t="s">
        <v>53</v>
      </c>
      <c r="E52" s="6">
        <f>(1000+E*100)/(PI()*(0.2+F/30)^2)</f>
        <v>9354.4129817277244</v>
      </c>
      <c r="F52" s="6" t="s">
        <v>54</v>
      </c>
      <c r="G52">
        <f>1000+E*100</f>
        <v>1600</v>
      </c>
      <c r="H52">
        <f>PI()*(0.2+F/30)^2*4</f>
        <v>0.68416906678177725</v>
      </c>
    </row>
    <row r="53" spans="1:15" x14ac:dyDescent="0.25">
      <c r="A53" s="1"/>
    </row>
    <row r="54" spans="1:15" x14ac:dyDescent="0.25">
      <c r="A54" s="1" t="s">
        <v>44</v>
      </c>
      <c r="N54" t="s">
        <v>57</v>
      </c>
      <c r="O54" s="18">
        <f>(3+F/10)/100</f>
        <v>3.1E-2</v>
      </c>
    </row>
    <row r="55" spans="1:15" ht="23.4" customHeight="1" x14ac:dyDescent="0.25">
      <c r="A55" s="14" t="s">
        <v>55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t="s">
        <v>59</v>
      </c>
      <c r="O55">
        <f>(8+D)/(10+E)</f>
        <v>0.5</v>
      </c>
    </row>
    <row r="56" spans="1:15" x14ac:dyDescent="0.25">
      <c r="A56" s="2" t="s">
        <v>7</v>
      </c>
    </row>
    <row r="57" spans="1:15" x14ac:dyDescent="0.25">
      <c r="A57" s="1" t="s">
        <v>56</v>
      </c>
      <c r="D57" s="17" t="s">
        <v>61</v>
      </c>
      <c r="G57" s="19">
        <f>Eta_1*Epsilon/0.5</f>
        <v>1.7670000000000002E-2</v>
      </c>
    </row>
    <row r="61" spans="1:15" x14ac:dyDescent="0.25">
      <c r="K61" t="s">
        <v>58</v>
      </c>
      <c r="L61" t="s">
        <v>60</v>
      </c>
      <c r="M61">
        <f>SUM(M62:M71)</f>
        <v>0.28500000000000003</v>
      </c>
    </row>
    <row r="62" spans="1:15" x14ac:dyDescent="0.25">
      <c r="K62">
        <v>0</v>
      </c>
      <c r="L62">
        <v>0.5</v>
      </c>
      <c r="M62" t="str">
        <f>IF(AND(K&gt;=K62,K&lt;K63),L62+(L63-L62)*(K-K62)/(K63-K62),"")</f>
        <v/>
      </c>
    </row>
    <row r="63" spans="1:15" x14ac:dyDescent="0.25">
      <c r="K63">
        <v>0.2</v>
      </c>
      <c r="L63">
        <v>0.39</v>
      </c>
      <c r="M63" t="str">
        <f>IF(AND(K&gt;=K63,K&lt;K64),L63+(L64-L63)*(K-K63)/(K64-K63),"")</f>
        <v/>
      </c>
    </row>
    <row r="64" spans="1:15" x14ac:dyDescent="0.25">
      <c r="K64">
        <v>0.4</v>
      </c>
      <c r="L64">
        <v>0.32</v>
      </c>
      <c r="M64">
        <f>IF(AND(K&gt;=K64,K&lt;K65),L64+(L65-L64)*(K-K64)/(K65-K64),"")</f>
        <v>0.28500000000000003</v>
      </c>
    </row>
    <row r="65" spans="11:13" x14ac:dyDescent="0.25">
      <c r="K65">
        <v>0.6</v>
      </c>
      <c r="L65">
        <v>0.25</v>
      </c>
      <c r="M65" t="str">
        <f>IF(AND(K&gt;=K65,K&lt;K66),L65+(L66-L65)*(K-K65)/(K66-K65),"")</f>
        <v/>
      </c>
    </row>
    <row r="66" spans="11:13" x14ac:dyDescent="0.25">
      <c r="K66">
        <v>0.8</v>
      </c>
      <c r="L66">
        <v>0.2</v>
      </c>
      <c r="M66" t="str">
        <f>IF(AND(K&gt;=K66,K&lt;K67),L66+(L67-L66)*(K-K66)/(K67-K66),"")</f>
        <v/>
      </c>
    </row>
    <row r="67" spans="11:13" x14ac:dyDescent="0.25">
      <c r="K67">
        <v>1</v>
      </c>
      <c r="L67">
        <v>0.16</v>
      </c>
      <c r="M67" t="str">
        <f>IF(AND(K&gt;=K67,K&lt;K68),L67+(L68-L67)*(K-K67)/(K68-K67),"")</f>
        <v/>
      </c>
    </row>
    <row r="68" spans="11:13" x14ac:dyDescent="0.25">
      <c r="K68">
        <v>1.2</v>
      </c>
      <c r="L68">
        <v>0.12</v>
      </c>
      <c r="M68" t="str">
        <f>IF(AND(K&gt;=K68,K&lt;K69),L68+(L69-L68)*(K-K68)/(K69-K68),"")</f>
        <v/>
      </c>
    </row>
    <row r="69" spans="11:13" x14ac:dyDescent="0.25">
      <c r="K69">
        <v>1.4</v>
      </c>
      <c r="L69">
        <v>0.1</v>
      </c>
      <c r="M69" t="str">
        <f>IF(AND(K&gt;=K69,K&lt;K70),L69+(L70-L69)*(K-K69)/(K70-K69),"")</f>
        <v/>
      </c>
    </row>
    <row r="70" spans="11:13" x14ac:dyDescent="0.25">
      <c r="K70">
        <v>1.6</v>
      </c>
      <c r="L70">
        <v>0.9</v>
      </c>
      <c r="M70" t="str">
        <f>IF(AND(K&gt;=K70,K&lt;K71),L70+(L71-L70)*(K-K70)/(K71-K70),"")</f>
        <v/>
      </c>
    </row>
    <row r="71" spans="11:13" x14ac:dyDescent="0.25">
      <c r="K71">
        <v>1.8</v>
      </c>
      <c r="L71">
        <v>0.8</v>
      </c>
      <c r="M71" t="str">
        <f>IF(AND(K&gt;=K71,K&lt;K72),L71+(L72-L71)*(K-K71)/(K72-K71),"")</f>
        <v/>
      </c>
    </row>
    <row r="72" spans="11:13" x14ac:dyDescent="0.25">
      <c r="K72">
        <v>2</v>
      </c>
      <c r="L72">
        <v>0.7</v>
      </c>
      <c r="M72" t="str">
        <f>IF(AND(K&gt;=K72,K&lt;K73),L72+(L73-L72)*(K-K72)/(K73-K72),"")</f>
        <v/>
      </c>
    </row>
  </sheetData>
  <mergeCells count="1">
    <mergeCell ref="A55:M5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Acustica ed Illuminotecnica</vt:lpstr>
      <vt:lpstr>A</vt:lpstr>
      <vt:lpstr>B</vt:lpstr>
      <vt:lpstr>CC</vt:lpstr>
      <vt:lpstr>D</vt:lpstr>
      <vt:lpstr>E</vt:lpstr>
      <vt:lpstr>Epsilon</vt:lpstr>
      <vt:lpstr>Eta_1</vt:lpstr>
      <vt:lpstr>F</vt:lpstr>
      <vt:lpstr>K</vt:lpstr>
      <vt:lpstr>mat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2015-06-26T07:34:52Z</dcterms:created>
  <dcterms:modified xsi:type="dcterms:W3CDTF">2017-07-21T10:20:55Z</dcterms:modified>
</cp:coreProperties>
</file>