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Farina\Corsi\Fisica-Tecnica-Ambientale-2017\"/>
    </mc:Choice>
  </mc:AlternateContent>
  <bookViews>
    <workbookView xWindow="1032" yWindow="0" windowWidth="14328" windowHeight="6420"/>
  </bookViews>
  <sheets>
    <sheet name="Sheet1" sheetId="1" r:id="rId1"/>
  </sheets>
  <definedNames>
    <definedName name="A">Sheet1!$C$17</definedName>
    <definedName name="cparia">Sheet1!$B$37</definedName>
    <definedName name="D">Sheet1!$C$16</definedName>
    <definedName name="DT">Sheet1!$B$44</definedName>
    <definedName name="f">Sheet1!$D$20</definedName>
    <definedName name="L">Sheet1!$C$21</definedName>
    <definedName name="Mpunto">Sheet1!$D$15</definedName>
    <definedName name="Ni">Sheet1!$E$11</definedName>
    <definedName name="Tin">Sheet1!$B$35</definedName>
    <definedName name="Tout">Sheet1!$B$34</definedName>
    <definedName name="U">Sheet1!$B$43</definedName>
    <definedName name="Vpunto">Sheet1!$C$14</definedName>
    <definedName name="W">Sheet1!$C$18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1" i="1"/>
  <c r="C40" i="1"/>
  <c r="C39" i="1"/>
  <c r="C38" i="1"/>
  <c r="D36" i="1"/>
  <c r="C24" i="1"/>
  <c r="D25" i="1" s="1"/>
  <c r="D27" i="1" s="1"/>
  <c r="E31" i="1"/>
  <c r="F29" i="1"/>
  <c r="E23" i="1"/>
  <c r="D15" i="1"/>
  <c r="C17" i="1"/>
  <c r="C18" i="1" s="1"/>
  <c r="C19" i="1" s="1"/>
  <c r="C14" i="1"/>
  <c r="E11" i="1"/>
  <c r="C7" i="1"/>
  <c r="B5" i="1"/>
  <c r="B4" i="1"/>
  <c r="C23" i="1" l="1"/>
</calcChain>
</file>

<file path=xl/sharedStrings.xml><?xml version="1.0" encoding="utf-8"?>
<sst xmlns="http://schemas.openxmlformats.org/spreadsheetml/2006/main" count="76" uniqueCount="59">
  <si>
    <t>Variazione di pressione con la quota</t>
  </si>
  <si>
    <t>p1 =</t>
  </si>
  <si>
    <t>Pa</t>
  </si>
  <si>
    <t>a livello del mare</t>
  </si>
  <si>
    <t>m</t>
  </si>
  <si>
    <t>p2 =</t>
  </si>
  <si>
    <t>z2 =</t>
  </si>
  <si>
    <t>z1 =</t>
  </si>
  <si>
    <t>Delta p =</t>
  </si>
  <si>
    <t>press. Interna</t>
  </si>
  <si>
    <t>velocita' del vento =</t>
  </si>
  <si>
    <t>m/s</t>
  </si>
  <si>
    <t>Deltap ristagno =</t>
  </si>
  <si>
    <r>
      <t>Numero di Reynolds Re = W*D/</t>
    </r>
    <r>
      <rPr>
        <sz val="11"/>
        <color theme="1"/>
        <rFont val="Symbol"/>
        <family val="1"/>
        <charset val="2"/>
      </rPr>
      <t>n</t>
    </r>
  </si>
  <si>
    <t>Ni e' la viscosita' cinematica del fluido =</t>
  </si>
  <si>
    <t>mm2/s</t>
  </si>
  <si>
    <t>m2/s</t>
  </si>
  <si>
    <t>Portata V punto =</t>
  </si>
  <si>
    <t>m3/h</t>
  </si>
  <si>
    <t>m3/s</t>
  </si>
  <si>
    <t>Diametro del tubo D =</t>
  </si>
  <si>
    <t>Area del tubo A =</t>
  </si>
  <si>
    <t>m2</t>
  </si>
  <si>
    <t>Velocita' media W =</t>
  </si>
  <si>
    <t>N. di Reynolds Re =</t>
  </si>
  <si>
    <t>fattore attrito da Moody f =</t>
  </si>
  <si>
    <t>Perdita di carico distribuita R = L/D*W^2/2*f =</t>
  </si>
  <si>
    <t>L =</t>
  </si>
  <si>
    <t>R =</t>
  </si>
  <si>
    <t>J/kg</t>
  </si>
  <si>
    <t>l =</t>
  </si>
  <si>
    <t>Potenza P = l * Mpunto =</t>
  </si>
  <si>
    <t>Portata M punto = rho * Vpunto =</t>
  </si>
  <si>
    <t>kg/s</t>
  </si>
  <si>
    <t>W</t>
  </si>
  <si>
    <t>W (potenza erogata dal ventilatore</t>
  </si>
  <si>
    <t>Rendimento Eta del ventilatore =</t>
  </si>
  <si>
    <t>Potenza assorbita dalla rete =</t>
  </si>
  <si>
    <t>W (potenza assorbita)</t>
  </si>
  <si>
    <t>Pa (rho*R)</t>
  </si>
  <si>
    <t>Perdita di carico concentrata Rconc = Csi * W^2/2 =</t>
  </si>
  <si>
    <t>Perdita di carico con bocchetta</t>
  </si>
  <si>
    <t>Deltap =</t>
  </si>
  <si>
    <t>Rconc =</t>
  </si>
  <si>
    <t>Potenza termica in gioco</t>
  </si>
  <si>
    <t>Tout =</t>
  </si>
  <si>
    <t>C</t>
  </si>
  <si>
    <t>Qpunto = Mpunto*cparia*DeltaT</t>
  </si>
  <si>
    <t>Tin =</t>
  </si>
  <si>
    <t>cparia =</t>
  </si>
  <si>
    <t>J/kgK</t>
  </si>
  <si>
    <t>Qpuntocaldo =</t>
  </si>
  <si>
    <t>Qpuntofredda =</t>
  </si>
  <si>
    <t>Qpunto,netta =</t>
  </si>
  <si>
    <t>Percentuale di recup. =</t>
  </si>
  <si>
    <t>Sscamb = Qpuntocaldo/(U*DT) =</t>
  </si>
  <si>
    <t>U =</t>
  </si>
  <si>
    <t>W/m2K</t>
  </si>
  <si>
    <t>DT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</si>
</sst>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37" zoomScale="200" zoomScaleNormal="200" workbookViewId="0">
      <selection activeCell="E43" sqref="E43"/>
    </sheetView>
  </sheetViews>
  <sheetFormatPr defaultRowHeight="14.4" x14ac:dyDescent="0.3"/>
  <cols>
    <col min="2" max="2" width="10" customWidth="1"/>
    <col min="5" max="5" width="10.33203125" bestFit="1" customWidth="1"/>
  </cols>
  <sheetData>
    <row r="1" spans="1:8" x14ac:dyDescent="0.3">
      <c r="A1" t="s">
        <v>0</v>
      </c>
    </row>
    <row r="3" spans="1:8" x14ac:dyDescent="0.3">
      <c r="A3" t="s">
        <v>1</v>
      </c>
      <c r="B3">
        <v>100000</v>
      </c>
      <c r="C3" t="s">
        <v>2</v>
      </c>
      <c r="D3" t="s">
        <v>3</v>
      </c>
      <c r="F3" t="s">
        <v>7</v>
      </c>
      <c r="G3">
        <v>0</v>
      </c>
      <c r="H3" t="s">
        <v>4</v>
      </c>
    </row>
    <row r="4" spans="1:8" x14ac:dyDescent="0.3">
      <c r="A4" t="s">
        <v>5</v>
      </c>
      <c r="B4">
        <f>B3-1.2*9.81*(G4-G3)</f>
        <v>99411.4</v>
      </c>
      <c r="C4" t="s">
        <v>2</v>
      </c>
      <c r="D4" t="s">
        <v>9</v>
      </c>
      <c r="F4" t="s">
        <v>6</v>
      </c>
      <c r="G4">
        <v>50</v>
      </c>
      <c r="H4" t="s">
        <v>4</v>
      </c>
    </row>
    <row r="5" spans="1:8" x14ac:dyDescent="0.3">
      <c r="A5" t="s">
        <v>8</v>
      </c>
      <c r="B5">
        <f>B3-B4</f>
        <v>588.60000000000582</v>
      </c>
      <c r="C5" t="s">
        <v>2</v>
      </c>
    </row>
    <row r="6" spans="1:8" x14ac:dyDescent="0.3">
      <c r="A6" t="s">
        <v>10</v>
      </c>
      <c r="C6">
        <v>10</v>
      </c>
      <c r="D6" t="s">
        <v>11</v>
      </c>
    </row>
    <row r="7" spans="1:8" x14ac:dyDescent="0.3">
      <c r="A7" t="s">
        <v>12</v>
      </c>
      <c r="C7">
        <f>1/2*1.2*C6^2</f>
        <v>60</v>
      </c>
      <c r="D7" t="s">
        <v>2</v>
      </c>
    </row>
    <row r="9" spans="1:8" x14ac:dyDescent="0.3">
      <c r="A9" t="s">
        <v>13</v>
      </c>
    </row>
    <row r="10" spans="1:8" x14ac:dyDescent="0.3">
      <c r="A10" t="s">
        <v>14</v>
      </c>
      <c r="E10">
        <v>2.2999999999999998</v>
      </c>
      <c r="F10" t="s">
        <v>15</v>
      </c>
    </row>
    <row r="11" spans="1:8" x14ac:dyDescent="0.3">
      <c r="E11">
        <f>E10/1000000</f>
        <v>2.3E-6</v>
      </c>
      <c r="F11" t="s">
        <v>16</v>
      </c>
    </row>
    <row r="13" spans="1:8" x14ac:dyDescent="0.3">
      <c r="A13" t="s">
        <v>17</v>
      </c>
      <c r="C13">
        <v>220</v>
      </c>
      <c r="D13" t="s">
        <v>18</v>
      </c>
    </row>
    <row r="14" spans="1:8" x14ac:dyDescent="0.3">
      <c r="C14">
        <f>C13/3600</f>
        <v>6.1111111111111109E-2</v>
      </c>
      <c r="D14" t="s">
        <v>19</v>
      </c>
    </row>
    <row r="15" spans="1:8" x14ac:dyDescent="0.3">
      <c r="A15" t="s">
        <v>32</v>
      </c>
      <c r="D15">
        <f>1.2*Vpunto</f>
        <v>7.3333333333333334E-2</v>
      </c>
      <c r="E15" t="s">
        <v>33</v>
      </c>
    </row>
    <row r="16" spans="1:8" x14ac:dyDescent="0.3">
      <c r="A16" t="s">
        <v>20</v>
      </c>
      <c r="C16">
        <v>0.2</v>
      </c>
      <c r="D16" t="s">
        <v>4</v>
      </c>
    </row>
    <row r="17" spans="1:7" x14ac:dyDescent="0.3">
      <c r="A17" t="s">
        <v>21</v>
      </c>
      <c r="C17">
        <f>D^2*PI()/4</f>
        <v>3.1415926535897934E-2</v>
      </c>
      <c r="D17" t="s">
        <v>22</v>
      </c>
    </row>
    <row r="18" spans="1:7" x14ac:dyDescent="0.3">
      <c r="A18" t="s">
        <v>23</v>
      </c>
      <c r="C18">
        <f>Vpunto/A</f>
        <v>1.9452270822342761</v>
      </c>
      <c r="D18" t="s">
        <v>11</v>
      </c>
    </row>
    <row r="19" spans="1:7" x14ac:dyDescent="0.3">
      <c r="A19" t="s">
        <v>24</v>
      </c>
      <c r="C19">
        <f>W*D/Ni</f>
        <v>169150.18106385012</v>
      </c>
    </row>
    <row r="20" spans="1:7" x14ac:dyDescent="0.3">
      <c r="A20" t="s">
        <v>25</v>
      </c>
      <c r="D20">
        <v>1.6E-2</v>
      </c>
    </row>
    <row r="21" spans="1:7" x14ac:dyDescent="0.3">
      <c r="A21" t="s">
        <v>27</v>
      </c>
      <c r="C21">
        <v>20</v>
      </c>
      <c r="D21" t="s">
        <v>4</v>
      </c>
    </row>
    <row r="22" spans="1:7" x14ac:dyDescent="0.3">
      <c r="A22" t="s">
        <v>26</v>
      </c>
    </row>
    <row r="23" spans="1:7" x14ac:dyDescent="0.3">
      <c r="B23" s="1" t="s">
        <v>28</v>
      </c>
      <c r="C23">
        <f>L/D*W^2/2*f</f>
        <v>3.0271267211661397</v>
      </c>
      <c r="D23" t="s">
        <v>29</v>
      </c>
      <c r="E23">
        <f>1.2*C23</f>
        <v>3.6325520653993673</v>
      </c>
      <c r="F23" t="s">
        <v>39</v>
      </c>
    </row>
    <row r="24" spans="1:7" x14ac:dyDescent="0.3">
      <c r="B24" t="s">
        <v>30</v>
      </c>
      <c r="C24">
        <f>C23+F29+E31</f>
        <v>23.099310949144716</v>
      </c>
      <c r="D24" t="s">
        <v>29</v>
      </c>
    </row>
    <row r="25" spans="1:7" x14ac:dyDescent="0.3">
      <c r="A25" t="s">
        <v>31</v>
      </c>
      <c r="D25">
        <f>C24*Mpunto</f>
        <v>1.6939494696039459</v>
      </c>
      <c r="E25" t="s">
        <v>35</v>
      </c>
    </row>
    <row r="26" spans="1:7" x14ac:dyDescent="0.3">
      <c r="A26" t="s">
        <v>36</v>
      </c>
      <c r="D26">
        <v>0.5</v>
      </c>
    </row>
    <row r="27" spans="1:7" x14ac:dyDescent="0.3">
      <c r="A27" t="s">
        <v>37</v>
      </c>
      <c r="D27">
        <f>D25/D26</f>
        <v>3.3878989392078918</v>
      </c>
      <c r="E27" t="s">
        <v>38</v>
      </c>
    </row>
    <row r="29" spans="1:7" x14ac:dyDescent="0.3">
      <c r="A29" t="s">
        <v>40</v>
      </c>
      <c r="F29">
        <f>1.8*W^2/2</f>
        <v>3.4055175613119073</v>
      </c>
      <c r="G29" t="s">
        <v>29</v>
      </c>
    </row>
    <row r="30" spans="1:7" x14ac:dyDescent="0.3">
      <c r="A30" t="s">
        <v>41</v>
      </c>
      <c r="D30" t="s">
        <v>42</v>
      </c>
      <c r="E30">
        <v>20</v>
      </c>
      <c r="F30" t="s">
        <v>2</v>
      </c>
    </row>
    <row r="31" spans="1:7" x14ac:dyDescent="0.3">
      <c r="D31" t="s">
        <v>43</v>
      </c>
      <c r="E31">
        <f>E30/1.2</f>
        <v>16.666666666666668</v>
      </c>
      <c r="F31" t="s">
        <v>29</v>
      </c>
    </row>
    <row r="33" spans="1:5" x14ac:dyDescent="0.3">
      <c r="A33" t="s">
        <v>44</v>
      </c>
    </row>
    <row r="34" spans="1:5" x14ac:dyDescent="0.3">
      <c r="A34" t="s">
        <v>45</v>
      </c>
      <c r="B34">
        <v>35</v>
      </c>
      <c r="C34" t="s">
        <v>46</v>
      </c>
    </row>
    <row r="35" spans="1:5" x14ac:dyDescent="0.3">
      <c r="A35" t="s">
        <v>48</v>
      </c>
      <c r="B35">
        <v>25</v>
      </c>
      <c r="C35" t="s">
        <v>46</v>
      </c>
    </row>
    <row r="36" spans="1:5" x14ac:dyDescent="0.3">
      <c r="A36" t="s">
        <v>47</v>
      </c>
      <c r="D36">
        <f>Mpunto*cparia*(Tout-Tin)</f>
        <v>737</v>
      </c>
      <c r="E36" t="s">
        <v>34</v>
      </c>
    </row>
    <row r="37" spans="1:5" x14ac:dyDescent="0.3">
      <c r="A37" t="s">
        <v>49</v>
      </c>
      <c r="B37">
        <v>1005</v>
      </c>
      <c r="C37" t="s">
        <v>50</v>
      </c>
    </row>
    <row r="38" spans="1:5" x14ac:dyDescent="0.3">
      <c r="A38" t="s">
        <v>51</v>
      </c>
      <c r="C38">
        <f>Mpunto*cparia*(Tout-(Tin+3))</f>
        <v>515.9</v>
      </c>
      <c r="D38" t="s">
        <v>34</v>
      </c>
    </row>
    <row r="39" spans="1:5" x14ac:dyDescent="0.3">
      <c r="A39" t="s">
        <v>52</v>
      </c>
      <c r="C39">
        <f>Mpunto*cparia*(Tout-3-Tin)</f>
        <v>515.9</v>
      </c>
      <c r="D39" t="s">
        <v>34</v>
      </c>
    </row>
    <row r="40" spans="1:5" x14ac:dyDescent="0.3">
      <c r="A40" t="s">
        <v>53</v>
      </c>
      <c r="C40">
        <f>D36-C39</f>
        <v>221.10000000000002</v>
      </c>
      <c r="D40" t="s">
        <v>34</v>
      </c>
    </row>
    <row r="41" spans="1:5" x14ac:dyDescent="0.3">
      <c r="A41" t="s">
        <v>54</v>
      </c>
      <c r="C41" s="2">
        <f>C38/D36</f>
        <v>0.7</v>
      </c>
    </row>
    <row r="42" spans="1:5" x14ac:dyDescent="0.3">
      <c r="A42" t="s">
        <v>55</v>
      </c>
      <c r="D42">
        <f>C38/(U*DT)</f>
        <v>8.5983333333333327</v>
      </c>
      <c r="E42" t="s">
        <v>22</v>
      </c>
    </row>
    <row r="43" spans="1:5" x14ac:dyDescent="0.3">
      <c r="A43" t="s">
        <v>56</v>
      </c>
      <c r="B43">
        <v>20</v>
      </c>
      <c r="C43" t="s">
        <v>57</v>
      </c>
    </row>
    <row r="44" spans="1:5" x14ac:dyDescent="0.3">
      <c r="A44" t="s">
        <v>58</v>
      </c>
      <c r="B44">
        <v>3</v>
      </c>
      <c r="C4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Sheet1</vt:lpstr>
      <vt:lpstr>A</vt:lpstr>
      <vt:lpstr>cparia</vt:lpstr>
      <vt:lpstr>D</vt:lpstr>
      <vt:lpstr>DT</vt:lpstr>
      <vt:lpstr>f</vt:lpstr>
      <vt:lpstr>L</vt:lpstr>
      <vt:lpstr>Mpunto</vt:lpstr>
      <vt:lpstr>Ni</vt:lpstr>
      <vt:lpstr>Tin</vt:lpstr>
      <vt:lpstr>Tout</vt:lpstr>
      <vt:lpstr>U</vt:lpstr>
      <vt:lpstr>Vpunto</vt:lpstr>
      <vt:lpstr>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2017-06-01T06:57:51Z</dcterms:created>
  <dcterms:modified xsi:type="dcterms:W3CDTF">2017-06-01T08:28:40Z</dcterms:modified>
</cp:coreProperties>
</file>