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FTAC\2022\Lezioni\Lezione-5\"/>
    </mc:Choice>
  </mc:AlternateContent>
  <xr:revisionPtr revIDLastSave="0" documentId="8_{60A517E5-D218-4272-983D-02AB318CAFDD}" xr6:coauthVersionLast="47" xr6:coauthVersionMax="47" xr10:uidLastSave="{00000000-0000-0000-0000-000000000000}"/>
  <bookViews>
    <workbookView xWindow="-108" yWindow="-108" windowWidth="23256" windowHeight="12456" xr2:uid="{A5FEE2FD-1C6D-4838-A022-A91D846AAA28}"/>
  </bookViews>
  <sheets>
    <sheet name="Sheet1" sheetId="1" r:id="rId1"/>
  </sheets>
  <definedNames>
    <definedName name="Alpha">Sheet1!$E$23</definedName>
    <definedName name="b">Sheet1!$C$24</definedName>
    <definedName name="d">Sheet1!$G$24</definedName>
    <definedName name="Emax">Sheet1!$G$21</definedName>
    <definedName name="Emin">Sheet1!$E$25</definedName>
    <definedName name="I">Sheet1!$E$6</definedName>
    <definedName name="omega">Sheet1!$K$4</definedName>
    <definedName name="PHI">Sheet1!$F$3</definedName>
    <definedName name="rif">Sheet1!$I$30</definedName>
    <definedName name="Rmax">Sheet1!$C$31</definedName>
    <definedName name="Rmin">Sheet1!$C$32</definedName>
    <definedName name="rr">Sheet1!$H$13</definedName>
    <definedName name="S">Sheet1!$G$19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D35" i="1"/>
  <c r="C32" i="1"/>
  <c r="C31" i="1"/>
  <c r="D27" i="1"/>
  <c r="E25" i="1"/>
  <c r="G24" i="1"/>
  <c r="G21" i="1"/>
  <c r="G19" i="1"/>
  <c r="E6" i="1"/>
</calcChain>
</file>

<file path=xl/sharedStrings.xml><?xml version="1.0" encoding="utf-8"?>
<sst xmlns="http://schemas.openxmlformats.org/spreadsheetml/2006/main" count="41" uniqueCount="35">
  <si>
    <t>Calcoli illuminotecnici</t>
  </si>
  <si>
    <t>1) Lampada</t>
  </si>
  <si>
    <t>Flusso Luminoso PHI =</t>
  </si>
  <si>
    <t>lm</t>
  </si>
  <si>
    <t>La monto in un apparecchio di illuminazione che genera un fascio con un apertura angolare omega =</t>
  </si>
  <si>
    <t>sterad</t>
  </si>
  <si>
    <t>2) Intensità luminosa I = PHI/omega =</t>
  </si>
  <si>
    <t>cd</t>
  </si>
  <si>
    <t>I</t>
  </si>
  <si>
    <t>Emax</t>
  </si>
  <si>
    <t>m</t>
  </si>
  <si>
    <t>rr =</t>
  </si>
  <si>
    <t>S (m2) = omega*rr^2 =</t>
  </si>
  <si>
    <t>m2</t>
  </si>
  <si>
    <t>3) Illuminamento massimo sotto la lampada: PHI/S =</t>
  </si>
  <si>
    <t>lx</t>
  </si>
  <si>
    <t>Emin</t>
  </si>
  <si>
    <t>4) Illuminamento minimo con Alpha =</t>
  </si>
  <si>
    <t>°</t>
  </si>
  <si>
    <t>d</t>
  </si>
  <si>
    <t>e d = sqrt(rr^2+b^2)</t>
  </si>
  <si>
    <t>b</t>
  </si>
  <si>
    <t>iptizzo che sia b =</t>
  </si>
  <si>
    <t>dunque d =</t>
  </si>
  <si>
    <t>Emin = Emax*rr^2/d^2*cos(alpha) =</t>
  </si>
  <si>
    <t>5) rapporto Emax/Emin =</t>
  </si>
  <si>
    <t>buono!</t>
  </si>
  <si>
    <t>6) Calcolo la luminanza in cd/m2</t>
  </si>
  <si>
    <t>Calcolo le radianze max e min ipotizzando in coeff., di riflessione dell'asfalto rif =</t>
  </si>
  <si>
    <t>Rmin = rif*Emin =</t>
  </si>
  <si>
    <t>Rmax = rif*Emax =</t>
  </si>
  <si>
    <t>La luminanza è la radianza diviso 2* pi greco</t>
  </si>
  <si>
    <t>Lmax = Rmax/(2*pi) =</t>
  </si>
  <si>
    <t>Lmin = Rmin/(2*pi) =</t>
  </si>
  <si>
    <t>cd/m2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</si>
</sst>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33867</xdr:colOff>
      <xdr:row>8</xdr:row>
      <xdr:rowOff>67733</xdr:rowOff>
    </xdr:from>
    <xdr:to>
      <xdr:col>3</xdr:col>
      <xdr:colOff>148167</xdr:colOff>
      <xdr:row>8</xdr:row>
      <xdr:rowOff>165100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7BA83AD-9680-4831-981B-FF05BE19B578}"/>
            </a:ext>
          </a:extLst>
        </xdr:cNvPr>
        <xdr:cNvSpPr/>
      </xdr:nvSpPr>
      <xdr:spPr>
        <a:xfrm>
          <a:off x="1862667" y="1524000"/>
          <a:ext cx="114300" cy="9736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378964</xdr:colOff>
      <xdr:row>7</xdr:row>
      <xdr:rowOff>105578</xdr:rowOff>
    </xdr:from>
    <xdr:to>
      <xdr:col>3</xdr:col>
      <xdr:colOff>426234</xdr:colOff>
      <xdr:row>10</xdr:row>
      <xdr:rowOff>88900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id="{AA63FEB0-F449-4285-9B07-720DF30DF08F}"/>
            </a:ext>
          </a:extLst>
        </xdr:cNvPr>
        <xdr:cNvSpPr/>
      </xdr:nvSpPr>
      <xdr:spPr>
        <a:xfrm>
          <a:off x="1598164" y="1379811"/>
          <a:ext cx="656870" cy="529422"/>
        </a:xfrm>
        <a:custGeom>
          <a:avLst/>
          <a:gdLst>
            <a:gd name="connsiteX0" fmla="*/ 2036 w 656870"/>
            <a:gd name="connsiteY0" fmla="*/ 529422 h 529422"/>
            <a:gd name="connsiteX1" fmla="*/ 2036 w 656870"/>
            <a:gd name="connsiteY1" fmla="*/ 436289 h 529422"/>
            <a:gd name="connsiteX2" fmla="*/ 23203 w 656870"/>
            <a:gd name="connsiteY2" fmla="*/ 300822 h 529422"/>
            <a:gd name="connsiteX3" fmla="*/ 120569 w 656870"/>
            <a:gd name="connsiteY3" fmla="*/ 84922 h 529422"/>
            <a:gd name="connsiteX4" fmla="*/ 213703 w 656870"/>
            <a:gd name="connsiteY4" fmla="*/ 17189 h 529422"/>
            <a:gd name="connsiteX5" fmla="*/ 332236 w 656870"/>
            <a:gd name="connsiteY5" fmla="*/ 256 h 529422"/>
            <a:gd name="connsiteX6" fmla="*/ 438069 w 656870"/>
            <a:gd name="connsiteY6" fmla="*/ 25656 h 529422"/>
            <a:gd name="connsiteX7" fmla="*/ 522736 w 656870"/>
            <a:gd name="connsiteY7" fmla="*/ 97622 h 529422"/>
            <a:gd name="connsiteX8" fmla="*/ 611636 w 656870"/>
            <a:gd name="connsiteY8" fmla="*/ 241556 h 529422"/>
            <a:gd name="connsiteX9" fmla="*/ 653969 w 656870"/>
            <a:gd name="connsiteY9" fmla="*/ 406656 h 529422"/>
            <a:gd name="connsiteX10" fmla="*/ 649736 w 656870"/>
            <a:gd name="connsiteY10" fmla="*/ 520956 h 5294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656870" h="529422">
              <a:moveTo>
                <a:pt x="2036" y="529422"/>
              </a:moveTo>
              <a:cubicBezTo>
                <a:pt x="272" y="501905"/>
                <a:pt x="-1492" y="474389"/>
                <a:pt x="2036" y="436289"/>
              </a:cubicBezTo>
              <a:cubicBezTo>
                <a:pt x="5564" y="398189"/>
                <a:pt x="3448" y="359383"/>
                <a:pt x="23203" y="300822"/>
              </a:cubicBezTo>
              <a:cubicBezTo>
                <a:pt x="42958" y="242261"/>
                <a:pt x="88819" y="132194"/>
                <a:pt x="120569" y="84922"/>
              </a:cubicBezTo>
              <a:cubicBezTo>
                <a:pt x="152319" y="37650"/>
                <a:pt x="178425" y="31300"/>
                <a:pt x="213703" y="17189"/>
              </a:cubicBezTo>
              <a:cubicBezTo>
                <a:pt x="248981" y="3078"/>
                <a:pt x="294842" y="-1155"/>
                <a:pt x="332236" y="256"/>
              </a:cubicBezTo>
              <a:cubicBezTo>
                <a:pt x="369630" y="1667"/>
                <a:pt x="406319" y="9428"/>
                <a:pt x="438069" y="25656"/>
              </a:cubicBezTo>
              <a:cubicBezTo>
                <a:pt x="469819" y="41884"/>
                <a:pt x="493808" y="61639"/>
                <a:pt x="522736" y="97622"/>
              </a:cubicBezTo>
              <a:cubicBezTo>
                <a:pt x="551664" y="133605"/>
                <a:pt x="589764" y="190050"/>
                <a:pt x="611636" y="241556"/>
              </a:cubicBezTo>
              <a:cubicBezTo>
                <a:pt x="633508" y="293062"/>
                <a:pt x="647619" y="360089"/>
                <a:pt x="653969" y="406656"/>
              </a:cubicBezTo>
              <a:cubicBezTo>
                <a:pt x="660319" y="453223"/>
                <a:pt x="655027" y="487089"/>
                <a:pt x="649736" y="520956"/>
              </a:cubicBezTo>
            </a:path>
          </a:pathLst>
        </a:cu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50800</xdr:colOff>
      <xdr:row>17</xdr:row>
      <xdr:rowOff>101600</xdr:rowOff>
    </xdr:from>
    <xdr:to>
      <xdr:col>5</xdr:col>
      <xdr:colOff>350520</xdr:colOff>
      <xdr:row>17</xdr:row>
      <xdr:rowOff>147320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E58CC77-33E0-472E-8EB1-7BD48ABD029D}"/>
            </a:ext>
          </a:extLst>
        </xdr:cNvPr>
        <xdr:cNvSpPr/>
      </xdr:nvSpPr>
      <xdr:spPr>
        <a:xfrm>
          <a:off x="660400" y="3210560"/>
          <a:ext cx="2738120" cy="457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198120</xdr:colOff>
      <xdr:row>8</xdr:row>
      <xdr:rowOff>150841</xdr:rowOff>
    </xdr:from>
    <xdr:to>
      <xdr:col>3</xdr:col>
      <xdr:colOff>50606</xdr:colOff>
      <xdr:row>17</xdr:row>
      <xdr:rowOff>76200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2CD961E-1152-497C-A9D8-54EE272637B9}"/>
            </a:ext>
          </a:extLst>
        </xdr:cNvPr>
        <xdr:cNvCxnSpPr>
          <a:stCxn id="2" idx="3"/>
        </xdr:cNvCxnSpPr>
      </xdr:nvCxnSpPr>
      <xdr:spPr>
        <a:xfrm flipH="1">
          <a:off x="807720" y="1613881"/>
          <a:ext cx="1071686" cy="15712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131428</xdr:colOff>
      <xdr:row>8</xdr:row>
      <xdr:rowOff>150841</xdr:rowOff>
    </xdr:from>
    <xdr:to>
      <xdr:col>5</xdr:col>
      <xdr:colOff>187960</xdr:colOff>
      <xdr:row>17</xdr:row>
      <xdr:rowOff>86360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C3BC977-1210-4E31-9DFF-85D52B5C6882}"/>
            </a:ext>
          </a:extLst>
        </xdr:cNvPr>
        <xdr:cNvCxnSpPr>
          <a:stCxn id="2" idx="5"/>
        </xdr:cNvCxnSpPr>
      </xdr:nvCxnSpPr>
      <xdr:spPr>
        <a:xfrm>
          <a:off x="1960228" y="1613881"/>
          <a:ext cx="1275732" cy="158143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86360</xdr:colOff>
      <xdr:row>8</xdr:row>
      <xdr:rowOff>165100</xdr:rowOff>
    </xdr:from>
    <xdr:to>
      <xdr:col>3</xdr:col>
      <xdr:colOff>91017</xdr:colOff>
      <xdr:row>13</xdr:row>
      <xdr:rowOff>25400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BAF4AC15-862F-4D7F-9104-59A7C3C2ACBC}"/>
            </a:ext>
          </a:extLst>
        </xdr:cNvPr>
        <xdr:cNvCxnSpPr>
          <a:stCxn id="2" idx="4"/>
        </xdr:cNvCxnSpPr>
      </xdr:nvCxnSpPr>
      <xdr:spPr>
        <a:xfrm flipH="1">
          <a:off x="1915160" y="1628140"/>
          <a:ext cx="4657" cy="774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248920</xdr:colOff>
      <xdr:row>8</xdr:row>
      <xdr:rowOff>121920</xdr:rowOff>
    </xdr:from>
    <xdr:to>
      <xdr:col>6</xdr:col>
      <xdr:colOff>269240</xdr:colOff>
      <xdr:row>17</xdr:row>
      <xdr:rowOff>96520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3AD35195-62CB-41E1-95E6-D9D5464333DB}"/>
            </a:ext>
          </a:extLst>
        </xdr:cNvPr>
        <xdr:cNvCxnSpPr/>
      </xdr:nvCxnSpPr>
      <xdr:spPr>
        <a:xfrm flipH="1">
          <a:off x="3906520" y="1584960"/>
          <a:ext cx="20320" cy="162052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203200</xdr:colOff>
      <xdr:row>18</xdr:row>
      <xdr:rowOff>10160</xdr:rowOff>
    </xdr:from>
    <xdr:to>
      <xdr:col>3</xdr:col>
      <xdr:colOff>172720</xdr:colOff>
      <xdr:row>18</xdr:row>
      <xdr:rowOff>25400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4E2F5489-E545-4F56-BAE3-1BB09F1D0FA9}"/>
            </a:ext>
          </a:extLst>
        </xdr:cNvPr>
        <xdr:cNvCxnSpPr/>
      </xdr:nvCxnSpPr>
      <xdr:spPr>
        <a:xfrm flipV="1">
          <a:off x="812800" y="3302000"/>
          <a:ext cx="1188720" cy="1524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2251-F8A0-4A5A-937B-78F70F598ACD}">
  <dimension ref="A1:L36"/>
  <sheetViews>
    <sheetView tabSelected="1" topLeftCell="A13" zoomScale="150" zoomScaleNormal="150" workbookViewId="0">
      <selection activeCell="E22" sqref="E22"/>
    </sheetView>
  </sheetViews>
  <sheetFormatPr defaultRowHeight="14.4" x14ac:dyDescent="0.3"/>
  <sheetData>
    <row r="1" spans="1:12" x14ac:dyDescent="0.3">
      <c r="A1" t="s">
        <v>0</v>
      </c>
    </row>
    <row r="3" spans="1:12" x14ac:dyDescent="0.3">
      <c r="A3" t="s">
        <v>1</v>
      </c>
      <c r="C3" t="s">
        <v>2</v>
      </c>
      <c r="F3">
        <v>1000</v>
      </c>
      <c r="G3" t="s">
        <v>3</v>
      </c>
    </row>
    <row r="4" spans="1:12" x14ac:dyDescent="0.3">
      <c r="A4" t="s">
        <v>4</v>
      </c>
      <c r="K4">
        <v>0.1</v>
      </c>
      <c r="L4" t="s">
        <v>5</v>
      </c>
    </row>
    <row r="6" spans="1:12" x14ac:dyDescent="0.3">
      <c r="A6" t="s">
        <v>6</v>
      </c>
      <c r="E6">
        <f>PHI/omega</f>
        <v>10000</v>
      </c>
      <c r="F6" t="s">
        <v>7</v>
      </c>
    </row>
    <row r="13" spans="1:12" x14ac:dyDescent="0.3">
      <c r="C13" t="s">
        <v>19</v>
      </c>
      <c r="G13" s="1" t="s">
        <v>11</v>
      </c>
      <c r="H13">
        <v>8</v>
      </c>
      <c r="I13" t="s">
        <v>10</v>
      </c>
    </row>
    <row r="14" spans="1:12" x14ac:dyDescent="0.3">
      <c r="D14" t="s">
        <v>8</v>
      </c>
    </row>
    <row r="17" spans="1:9" x14ac:dyDescent="0.3">
      <c r="B17" t="s">
        <v>16</v>
      </c>
      <c r="D17" t="s">
        <v>9</v>
      </c>
    </row>
    <row r="19" spans="1:9" x14ac:dyDescent="0.3">
      <c r="C19" t="s">
        <v>21</v>
      </c>
      <c r="D19" t="s">
        <v>12</v>
      </c>
      <c r="G19">
        <f>omega*rr^2</f>
        <v>6.4</v>
      </c>
      <c r="H19" t="s">
        <v>13</v>
      </c>
    </row>
    <row r="21" spans="1:9" x14ac:dyDescent="0.3">
      <c r="A21" t="s">
        <v>14</v>
      </c>
      <c r="G21" s="2">
        <f>PHI/S</f>
        <v>156.25</v>
      </c>
      <c r="H21" s="2" t="s">
        <v>15</v>
      </c>
    </row>
    <row r="23" spans="1:9" x14ac:dyDescent="0.3">
      <c r="A23" t="s">
        <v>17</v>
      </c>
      <c r="E23">
        <v>60</v>
      </c>
      <c r="F23" t="s">
        <v>18</v>
      </c>
      <c r="G23" t="s">
        <v>20</v>
      </c>
    </row>
    <row r="24" spans="1:9" x14ac:dyDescent="0.3">
      <c r="A24" t="s">
        <v>22</v>
      </c>
      <c r="C24">
        <v>4</v>
      </c>
      <c r="D24" t="s">
        <v>10</v>
      </c>
      <c r="E24" t="s">
        <v>23</v>
      </c>
      <c r="G24">
        <f>SQRT(rr^2+b^2)</f>
        <v>8.9442719099991592</v>
      </c>
      <c r="H24" t="s">
        <v>10</v>
      </c>
    </row>
    <row r="25" spans="1:9" x14ac:dyDescent="0.3">
      <c r="A25" t="s">
        <v>24</v>
      </c>
      <c r="E25" s="2">
        <f>Emax*rr^2/d^2*COS(Alpha/180*PI())</f>
        <v>62.5</v>
      </c>
      <c r="F25" s="2" t="s">
        <v>15</v>
      </c>
    </row>
    <row r="27" spans="1:9" x14ac:dyDescent="0.3">
      <c r="A27" t="s">
        <v>25</v>
      </c>
      <c r="D27" s="2">
        <f>Emax/Emin</f>
        <v>2.5</v>
      </c>
      <c r="E27" t="s">
        <v>26</v>
      </c>
    </row>
    <row r="29" spans="1:9" x14ac:dyDescent="0.3">
      <c r="A29" t="s">
        <v>27</v>
      </c>
    </row>
    <row r="30" spans="1:9" x14ac:dyDescent="0.3">
      <c r="A30" t="s">
        <v>28</v>
      </c>
      <c r="I30">
        <v>0.5</v>
      </c>
    </row>
    <row r="31" spans="1:9" x14ac:dyDescent="0.3">
      <c r="A31" t="s">
        <v>30</v>
      </c>
      <c r="C31">
        <f>Emax*rif</f>
        <v>78.125</v>
      </c>
      <c r="D31" t="s">
        <v>15</v>
      </c>
    </row>
    <row r="32" spans="1:9" x14ac:dyDescent="0.3">
      <c r="A32" t="s">
        <v>29</v>
      </c>
      <c r="C32">
        <f>rif*Emin</f>
        <v>31.25</v>
      </c>
      <c r="D32" t="s">
        <v>15</v>
      </c>
    </row>
    <row r="34" spans="1:5" x14ac:dyDescent="0.3">
      <c r="A34" t="s">
        <v>31</v>
      </c>
    </row>
    <row r="35" spans="1:5" x14ac:dyDescent="0.3">
      <c r="A35" t="s">
        <v>32</v>
      </c>
      <c r="D35" s="2">
        <f>Rmax/(2*PI())</f>
        <v>12.433979929054324</v>
      </c>
      <c r="E35" s="2" t="s">
        <v>34</v>
      </c>
    </row>
    <row r="36" spans="1:5" x14ac:dyDescent="0.3">
      <c r="A36" t="s">
        <v>33</v>
      </c>
      <c r="D36" s="2">
        <f>Rmin/(2*PI())</f>
        <v>4.9735919716217296</v>
      </c>
      <c r="E36" s="2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Alpha</vt:lpstr>
      <vt:lpstr>b</vt:lpstr>
      <vt:lpstr>d</vt:lpstr>
      <vt:lpstr>Emax</vt:lpstr>
      <vt:lpstr>Emin</vt:lpstr>
      <vt:lpstr>I</vt:lpstr>
      <vt:lpstr>omega</vt:lpstr>
      <vt:lpstr>PHI</vt:lpstr>
      <vt:lpstr>rif</vt:lpstr>
      <vt:lpstr>Rmax</vt:lpstr>
      <vt:lpstr>Rmin</vt:lpstr>
      <vt:lpstr>rr</vt:lpstr>
      <vt:lpstr>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2022-04-05T13:18:08Z</dcterms:created>
  <dcterms:modified xsi:type="dcterms:W3CDTF">2022-04-05T13:45:28Z</dcterms:modified>
</cp:coreProperties>
</file>