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Farina\Corsi\Acustica-2024\Lezione 241021\"/>
    </mc:Choice>
  </mc:AlternateContent>
  <xr:revisionPtr revIDLastSave="0" documentId="13_ncr:1_{96FFF7CF-7118-421B-BE2E-7E7BBE2A2877}" xr6:coauthVersionLast="47" xr6:coauthVersionMax="47" xr10:uidLastSave="{00000000-0000-0000-0000-000000000000}"/>
  <bookViews>
    <workbookView xWindow="3690" yWindow="60" windowWidth="19298" windowHeight="14220" activeTab="1" xr2:uid="{00000000-000D-0000-FFFF-FFFF00000000}"/>
  </bookViews>
  <sheets>
    <sheet name="es_rev" sheetId="1" r:id="rId1"/>
    <sheet name="es_rev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" l="1"/>
  <c r="L13" i="1"/>
  <c r="L21" i="1" s="1"/>
  <c r="D28" i="1"/>
  <c r="B22" i="1"/>
  <c r="B23" i="1"/>
  <c r="D27" i="1"/>
  <c r="B22" i="2"/>
  <c r="B23" i="2"/>
  <c r="L13" i="2" s="1"/>
  <c r="D27" i="2"/>
  <c r="D28" i="2" s="1"/>
  <c r="L15" i="2"/>
  <c r="L19" i="1" l="1"/>
  <c r="L16" i="1"/>
  <c r="L17" i="1"/>
  <c r="L17" i="2"/>
  <c r="L19" i="2"/>
  <c r="L16" i="2"/>
  <c r="L21" i="2"/>
  <c r="L23" i="2"/>
</calcChain>
</file>

<file path=xl/sharedStrings.xml><?xml version="1.0" encoding="utf-8"?>
<sst xmlns="http://schemas.openxmlformats.org/spreadsheetml/2006/main" count="74" uniqueCount="32">
  <si>
    <t>Esempio d'uso della formula di sabine</t>
  </si>
  <si>
    <t>m</t>
  </si>
  <si>
    <t>mc</t>
  </si>
  <si>
    <t>mq</t>
  </si>
  <si>
    <t>dB</t>
  </si>
  <si>
    <t>Onda diretta SPL_d= Lw + 10log10(Q/(4*pi*r^2))=</t>
  </si>
  <si>
    <t>Lw =</t>
  </si>
  <si>
    <t>r =</t>
  </si>
  <si>
    <t>V =</t>
  </si>
  <si>
    <t>Stot =</t>
  </si>
  <si>
    <t>Alpha_m =</t>
  </si>
  <si>
    <t>Q =</t>
  </si>
  <si>
    <t>Distanza critica = d_cr= SQRT(Q*A/(16*pi))</t>
  </si>
  <si>
    <t>Rev_time T60 = 0.16*V/A =</t>
  </si>
  <si>
    <t>s</t>
  </si>
  <si>
    <t>A = Alpha_m*Stot =</t>
  </si>
  <si>
    <t xml:space="preserve">RT60_new =  </t>
  </si>
  <si>
    <t>a=</t>
  </si>
  <si>
    <t>b=</t>
  </si>
  <si>
    <t>h=</t>
  </si>
  <si>
    <t>Alpha_new = A_new/Stot =</t>
  </si>
  <si>
    <t>A_new = 0.16*V/RT60_new =</t>
  </si>
  <si>
    <t>Distanza critica = SQRT(Q*V/(100*pi*T60))</t>
  </si>
  <si>
    <t>Campo rev SPL_r=      Lw + 10log10(4/A)=</t>
  </si>
  <si>
    <t>Campo semiRev =      Lw + 10log10(Q/(4*pi*r^2)+4/A)</t>
  </si>
  <si>
    <t xml:space="preserve">Provo ad aumentare q=3--&gt; </t>
  </si>
  <si>
    <t xml:space="preserve">Provo ad aumentare Alpha=0.6 --&gt; </t>
  </si>
  <si>
    <t xml:space="preserve">Provo ad ad usare dei loudspeaker array q=6 --&gt; </t>
  </si>
  <si>
    <t>Prova a fare la stanza più grande</t>
  </si>
  <si>
    <t>prova a fare il parlato a 1m e a 5m e senti come cambia la preponderanza da onda diretta a riverbero</t>
  </si>
  <si>
    <t>Prova a simulare un organo con 0.3 di T60 e vedi come è più solenne a 0.9</t>
  </si>
  <si>
    <t>Stot=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</si>
</sst>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" fontId="0" fillId="0" borderId="0" xfId="0" applyNumberFormat="1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17585</xdr:colOff>
      <xdr:row>2</xdr:row>
      <xdr:rowOff>23447</xdr:rowOff>
    </xdr:from>
    <xdr:to>
      <xdr:col>7</xdr:col>
      <xdr:colOff>0</xdr:colOff>
      <xdr:row>11</xdr:row>
      <xdr:rowOff>11723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A03B6CE-7D1D-9564-7785-AEE897A8836A}"/>
            </a:ext>
          </a:extLst>
        </xdr:cNvPr>
        <xdr:cNvSpPr/>
      </xdr:nvSpPr>
      <xdr:spPr>
        <a:xfrm>
          <a:off x="627185" y="386862"/>
          <a:ext cx="3640015" cy="1623646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550985</xdr:colOff>
      <xdr:row>9</xdr:row>
      <xdr:rowOff>41030</xdr:rowOff>
    </xdr:from>
    <xdr:to>
      <xdr:col>2</xdr:col>
      <xdr:colOff>111369</xdr:colOff>
      <xdr:row>10</xdr:row>
      <xdr:rowOff>29307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FE82F40E-8953-EAFB-3B2D-FED6D88A5B87}"/>
            </a:ext>
          </a:extLst>
        </xdr:cNvPr>
        <xdr:cNvSpPr/>
      </xdr:nvSpPr>
      <xdr:spPr>
        <a:xfrm>
          <a:off x="1160585" y="1676399"/>
          <a:ext cx="169984" cy="169985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164123</xdr:colOff>
      <xdr:row>7</xdr:row>
      <xdr:rowOff>140677</xdr:rowOff>
    </xdr:from>
    <xdr:to>
      <xdr:col>5</xdr:col>
      <xdr:colOff>345831</xdr:colOff>
      <xdr:row>8</xdr:row>
      <xdr:rowOff>123092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D88D8BE7-1515-7EE3-813C-1320F0EC6B76}"/>
            </a:ext>
          </a:extLst>
        </xdr:cNvPr>
        <xdr:cNvSpPr/>
      </xdr:nvSpPr>
      <xdr:spPr>
        <a:xfrm>
          <a:off x="3212123" y="1412631"/>
          <a:ext cx="181708" cy="164123"/>
        </a:xfrm>
        <a:prstGeom prst="ellipse">
          <a:avLst/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486508</xdr:colOff>
      <xdr:row>7</xdr:row>
      <xdr:rowOff>128955</xdr:rowOff>
    </xdr:from>
    <xdr:to>
      <xdr:col>2</xdr:col>
      <xdr:colOff>158262</xdr:colOff>
      <xdr:row>8</xdr:row>
      <xdr:rowOff>169985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AD77D80-D74D-B67C-C0E7-E7BF3053FA50}"/>
            </a:ext>
          </a:extLst>
        </xdr:cNvPr>
        <xdr:cNvSpPr txBox="1"/>
      </xdr:nvSpPr>
      <xdr:spPr>
        <a:xfrm>
          <a:off x="1096108" y="1400909"/>
          <a:ext cx="281354" cy="222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S</a:t>
          </a:r>
        </a:p>
      </xdr:txBody>
    </xdr:sp>
    <xdr:clientData/>
  </xdr:twoCellAnchor>
  <xdr:twoCellAnchor>
    <xdr:from>
      <xdr:col>5</xdr:col>
      <xdr:colOff>357554</xdr:colOff>
      <xdr:row>7</xdr:row>
      <xdr:rowOff>87923</xdr:rowOff>
    </xdr:from>
    <xdr:to>
      <xdr:col>6</xdr:col>
      <xdr:colOff>184546</xdr:colOff>
      <xdr:row>8</xdr:row>
      <xdr:rowOff>169984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2F2FC60-CB99-115D-143A-EA0F2C404E67}"/>
            </a:ext>
          </a:extLst>
        </xdr:cNvPr>
        <xdr:cNvSpPr txBox="1"/>
      </xdr:nvSpPr>
      <xdr:spPr>
        <a:xfrm>
          <a:off x="3087062" y="1358916"/>
          <a:ext cx="190133" cy="263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R</a:t>
          </a:r>
        </a:p>
      </xdr:txBody>
    </xdr:sp>
    <xdr:clientData/>
  </xdr:twoCellAnchor>
  <xdr:twoCellAnchor>
    <xdr:from>
      <xdr:col>2</xdr:col>
      <xdr:colOff>146538</xdr:colOff>
      <xdr:row>8</xdr:row>
      <xdr:rowOff>64476</xdr:rowOff>
    </xdr:from>
    <xdr:to>
      <xdr:col>5</xdr:col>
      <xdr:colOff>111369</xdr:colOff>
      <xdr:row>9</xdr:row>
      <xdr:rowOff>105508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29BB7012-6EEE-E95B-C6A7-75CF7DFBE8A5}"/>
            </a:ext>
          </a:extLst>
        </xdr:cNvPr>
        <xdr:cNvCxnSpPr/>
      </xdr:nvCxnSpPr>
      <xdr:spPr>
        <a:xfrm flipV="1">
          <a:off x="1365738" y="1518138"/>
          <a:ext cx="1793631" cy="22273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580293</xdr:colOff>
      <xdr:row>7</xdr:row>
      <xdr:rowOff>134816</xdr:rowOff>
    </xdr:from>
    <xdr:to>
      <xdr:col>3</xdr:col>
      <xdr:colOff>298939</xdr:colOff>
      <xdr:row>9</xdr:row>
      <xdr:rowOff>35170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E09E209-F805-46B5-93A0-C40160561BDA}"/>
            </a:ext>
          </a:extLst>
        </xdr:cNvPr>
        <xdr:cNvSpPr txBox="1"/>
      </xdr:nvSpPr>
      <xdr:spPr>
        <a:xfrm>
          <a:off x="1799493" y="1406770"/>
          <a:ext cx="328246" cy="2637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17585</xdr:colOff>
      <xdr:row>2</xdr:row>
      <xdr:rowOff>23447</xdr:rowOff>
    </xdr:from>
    <xdr:to>
      <xdr:col>7</xdr:col>
      <xdr:colOff>0</xdr:colOff>
      <xdr:row>11</xdr:row>
      <xdr:rowOff>11723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B5DE519-7C24-460D-B0DC-F13B7EF7EF14}"/>
            </a:ext>
          </a:extLst>
        </xdr:cNvPr>
        <xdr:cNvSpPr/>
      </xdr:nvSpPr>
      <xdr:spPr>
        <a:xfrm>
          <a:off x="627185" y="389207"/>
          <a:ext cx="3640015" cy="1634196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550985</xdr:colOff>
      <xdr:row>9</xdr:row>
      <xdr:rowOff>41030</xdr:rowOff>
    </xdr:from>
    <xdr:to>
      <xdr:col>2</xdr:col>
      <xdr:colOff>111369</xdr:colOff>
      <xdr:row>10</xdr:row>
      <xdr:rowOff>29307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FB582A86-ACBF-439F-9D36-C5C12635F040}"/>
            </a:ext>
          </a:extLst>
        </xdr:cNvPr>
        <xdr:cNvSpPr/>
      </xdr:nvSpPr>
      <xdr:spPr>
        <a:xfrm>
          <a:off x="1160585" y="1686950"/>
          <a:ext cx="169984" cy="171157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164123</xdr:colOff>
      <xdr:row>7</xdr:row>
      <xdr:rowOff>140677</xdr:rowOff>
    </xdr:from>
    <xdr:to>
      <xdr:col>5</xdr:col>
      <xdr:colOff>345831</xdr:colOff>
      <xdr:row>8</xdr:row>
      <xdr:rowOff>123092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24B8C137-C3C8-4F7B-8502-A8BCF50C4848}"/>
            </a:ext>
          </a:extLst>
        </xdr:cNvPr>
        <xdr:cNvSpPr/>
      </xdr:nvSpPr>
      <xdr:spPr>
        <a:xfrm>
          <a:off x="3212123" y="1420837"/>
          <a:ext cx="181708" cy="165295"/>
        </a:xfrm>
        <a:prstGeom prst="ellipse">
          <a:avLst/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486508</xdr:colOff>
      <xdr:row>7</xdr:row>
      <xdr:rowOff>128955</xdr:rowOff>
    </xdr:from>
    <xdr:to>
      <xdr:col>2</xdr:col>
      <xdr:colOff>158262</xdr:colOff>
      <xdr:row>8</xdr:row>
      <xdr:rowOff>169985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40C8046-693A-44D2-964A-D18A7D46D7DD}"/>
            </a:ext>
          </a:extLst>
        </xdr:cNvPr>
        <xdr:cNvSpPr txBox="1"/>
      </xdr:nvSpPr>
      <xdr:spPr>
        <a:xfrm>
          <a:off x="1096108" y="1409115"/>
          <a:ext cx="281354" cy="2239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S</a:t>
          </a:r>
        </a:p>
      </xdr:txBody>
    </xdr:sp>
    <xdr:clientData/>
  </xdr:twoCellAnchor>
  <xdr:twoCellAnchor>
    <xdr:from>
      <xdr:col>5</xdr:col>
      <xdr:colOff>357554</xdr:colOff>
      <xdr:row>7</xdr:row>
      <xdr:rowOff>87923</xdr:rowOff>
    </xdr:from>
    <xdr:to>
      <xdr:col>6</xdr:col>
      <xdr:colOff>76200</xdr:colOff>
      <xdr:row>8</xdr:row>
      <xdr:rowOff>169984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458A326-5EE5-470E-9241-90D1C201D6E3}"/>
            </a:ext>
          </a:extLst>
        </xdr:cNvPr>
        <xdr:cNvSpPr txBox="1"/>
      </xdr:nvSpPr>
      <xdr:spPr>
        <a:xfrm>
          <a:off x="3405554" y="1368083"/>
          <a:ext cx="328246" cy="264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R</a:t>
          </a:r>
        </a:p>
      </xdr:txBody>
    </xdr:sp>
    <xdr:clientData/>
  </xdr:twoCellAnchor>
  <xdr:twoCellAnchor>
    <xdr:from>
      <xdr:col>2</xdr:col>
      <xdr:colOff>146538</xdr:colOff>
      <xdr:row>8</xdr:row>
      <xdr:rowOff>64476</xdr:rowOff>
    </xdr:from>
    <xdr:to>
      <xdr:col>5</xdr:col>
      <xdr:colOff>111369</xdr:colOff>
      <xdr:row>9</xdr:row>
      <xdr:rowOff>105508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2ED1F6E2-49B2-4F42-A64D-95B18FACE80C}"/>
            </a:ext>
          </a:extLst>
        </xdr:cNvPr>
        <xdr:cNvCxnSpPr/>
      </xdr:nvCxnSpPr>
      <xdr:spPr>
        <a:xfrm flipV="1">
          <a:off x="1365738" y="1527516"/>
          <a:ext cx="1793631" cy="22391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580293</xdr:colOff>
      <xdr:row>7</xdr:row>
      <xdr:rowOff>134816</xdr:rowOff>
    </xdr:from>
    <xdr:to>
      <xdr:col>3</xdr:col>
      <xdr:colOff>298939</xdr:colOff>
      <xdr:row>9</xdr:row>
      <xdr:rowOff>35170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2765E65-C997-47F4-97FD-492ED8599B2D}"/>
            </a:ext>
          </a:extLst>
        </xdr:cNvPr>
        <xdr:cNvSpPr txBox="1"/>
      </xdr:nvSpPr>
      <xdr:spPr>
        <a:xfrm>
          <a:off x="1799493" y="1414976"/>
          <a:ext cx="328246" cy="2661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zoomScale="148" zoomScaleNormal="148" workbookViewId="0">
      <selection activeCell="B20" sqref="B20"/>
    </sheetView>
  </sheetViews>
  <sheetFormatPr defaultRowHeight="14.25" x14ac:dyDescent="0.45"/>
  <cols>
    <col min="4" max="4" width="5.86328125" customWidth="1"/>
    <col min="5" max="6" width="5.06640625" customWidth="1"/>
    <col min="11" max="11" width="6.19921875" customWidth="1"/>
    <col min="12" max="12" width="12.1328125" bestFit="1" customWidth="1"/>
  </cols>
  <sheetData>
    <row r="1" spans="1:13" x14ac:dyDescent="0.45">
      <c r="A1" t="s">
        <v>0</v>
      </c>
    </row>
    <row r="13" spans="1:13" x14ac:dyDescent="0.45">
      <c r="G13" t="s">
        <v>15</v>
      </c>
      <c r="L13">
        <f>B19*B22</f>
        <v>184.8</v>
      </c>
      <c r="M13" t="s">
        <v>3</v>
      </c>
    </row>
    <row r="14" spans="1:13" x14ac:dyDescent="0.45">
      <c r="A14" t="s">
        <v>6</v>
      </c>
      <c r="B14">
        <v>100</v>
      </c>
      <c r="C14" t="s">
        <v>4</v>
      </c>
    </row>
    <row r="15" spans="1:13" x14ac:dyDescent="0.45">
      <c r="A15" t="s">
        <v>7</v>
      </c>
      <c r="B15">
        <v>5</v>
      </c>
      <c r="C15" t="s">
        <v>1</v>
      </c>
      <c r="G15" t="s">
        <v>5</v>
      </c>
      <c r="L15" s="2">
        <f>B14+10*LOG10(B20/(4*PI()*B15^2))</f>
        <v>82.81001377689509</v>
      </c>
      <c r="M15" t="s">
        <v>4</v>
      </c>
    </row>
    <row r="16" spans="1:13" x14ac:dyDescent="0.45">
      <c r="A16" t="s">
        <v>17</v>
      </c>
      <c r="B16">
        <v>10</v>
      </c>
      <c r="C16" t="s">
        <v>1</v>
      </c>
      <c r="G16" t="s">
        <v>23</v>
      </c>
      <c r="L16" s="2">
        <f>B14+10*LOG10(4/L13)</f>
        <v>83.353580244438746</v>
      </c>
      <c r="M16" t="s">
        <v>4</v>
      </c>
    </row>
    <row r="17" spans="1:13" x14ac:dyDescent="0.45">
      <c r="A17" t="s">
        <v>18</v>
      </c>
      <c r="B17">
        <v>10</v>
      </c>
      <c r="C17" t="s">
        <v>1</v>
      </c>
      <c r="G17" t="s">
        <v>24</v>
      </c>
      <c r="L17" s="2">
        <f>B14+10*LOG10(B20/(4*PI()*B15^2)+4/L13)</f>
        <v>86.100595574334093</v>
      </c>
      <c r="M17" t="s">
        <v>4</v>
      </c>
    </row>
    <row r="18" spans="1:13" x14ac:dyDescent="0.45">
      <c r="A18" t="s">
        <v>19</v>
      </c>
      <c r="B18">
        <v>4</v>
      </c>
      <c r="C18" t="s">
        <v>1</v>
      </c>
    </row>
    <row r="19" spans="1:13" x14ac:dyDescent="0.45">
      <c r="A19" t="s">
        <v>10</v>
      </c>
      <c r="B19">
        <v>0.22</v>
      </c>
      <c r="G19" t="s">
        <v>12</v>
      </c>
      <c r="L19" s="3">
        <f>SQRT(B20*L13/(16*PI()))</f>
        <v>4.6966876745784036</v>
      </c>
      <c r="M19" t="s">
        <v>1</v>
      </c>
    </row>
    <row r="20" spans="1:13" x14ac:dyDescent="0.45">
      <c r="A20" t="s">
        <v>11</v>
      </c>
      <c r="B20">
        <v>6</v>
      </c>
      <c r="C20" s="1"/>
    </row>
    <row r="21" spans="1:13" x14ac:dyDescent="0.45">
      <c r="G21" t="s">
        <v>13</v>
      </c>
      <c r="L21" s="3">
        <f>0.16*B23/L13</f>
        <v>0.34632034632034631</v>
      </c>
      <c r="M21" t="s">
        <v>14</v>
      </c>
    </row>
    <row r="22" spans="1:13" x14ac:dyDescent="0.45">
      <c r="A22" t="s">
        <v>31</v>
      </c>
      <c r="B22">
        <f>2*B16*B17+2*B18*2*B17*B18</f>
        <v>840</v>
      </c>
      <c r="C22" t="s">
        <v>3</v>
      </c>
    </row>
    <row r="23" spans="1:13" x14ac:dyDescent="0.45">
      <c r="A23" t="s">
        <v>8</v>
      </c>
      <c r="B23">
        <f>B16*B17*B18</f>
        <v>400</v>
      </c>
      <c r="C23" t="s">
        <v>2</v>
      </c>
    </row>
    <row r="26" spans="1:13" x14ac:dyDescent="0.45">
      <c r="A26" t="s">
        <v>16</v>
      </c>
      <c r="D26">
        <v>0.6</v>
      </c>
      <c r="E26" t="s">
        <v>14</v>
      </c>
    </row>
    <row r="27" spans="1:13" x14ac:dyDescent="0.45">
      <c r="A27" t="s">
        <v>21</v>
      </c>
      <c r="D27">
        <f>0.16*B22/D26</f>
        <v>224.00000000000003</v>
      </c>
      <c r="E27" t="s">
        <v>3</v>
      </c>
    </row>
    <row r="28" spans="1:13" x14ac:dyDescent="0.45">
      <c r="A28" t="s">
        <v>20</v>
      </c>
      <c r="D28">
        <f>D27/B22</f>
        <v>0.26666666666666672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0FD49-405F-4CCC-97AF-12CA386A4BE0}">
  <dimension ref="A1:M28"/>
  <sheetViews>
    <sheetView tabSelected="1" zoomScale="130" zoomScaleNormal="130" workbookViewId="0">
      <selection activeCell="B20" sqref="B20"/>
    </sheetView>
  </sheetViews>
  <sheetFormatPr defaultRowHeight="14.25" x14ac:dyDescent="0.45"/>
  <cols>
    <col min="12" max="12" width="12.1328125" bestFit="1" customWidth="1"/>
  </cols>
  <sheetData>
    <row r="1" spans="1:13" x14ac:dyDescent="0.45">
      <c r="A1" t="s">
        <v>0</v>
      </c>
    </row>
    <row r="6" spans="1:13" x14ac:dyDescent="0.45">
      <c r="I6" t="s">
        <v>25</v>
      </c>
    </row>
    <row r="7" spans="1:13" x14ac:dyDescent="0.45">
      <c r="I7" t="s">
        <v>26</v>
      </c>
    </row>
    <row r="8" spans="1:13" x14ac:dyDescent="0.45">
      <c r="I8" t="s">
        <v>27</v>
      </c>
    </row>
    <row r="9" spans="1:13" x14ac:dyDescent="0.45">
      <c r="I9" t="s">
        <v>28</v>
      </c>
    </row>
    <row r="13" spans="1:13" x14ac:dyDescent="0.45">
      <c r="G13" t="s">
        <v>15</v>
      </c>
      <c r="L13">
        <f>B19*B23</f>
        <v>118.80000000000001</v>
      </c>
      <c r="M13" t="s">
        <v>3</v>
      </c>
    </row>
    <row r="14" spans="1:13" x14ac:dyDescent="0.45">
      <c r="A14" t="s">
        <v>6</v>
      </c>
      <c r="B14">
        <v>100</v>
      </c>
      <c r="C14" t="s">
        <v>4</v>
      </c>
    </row>
    <row r="15" spans="1:13" x14ac:dyDescent="0.45">
      <c r="A15" t="s">
        <v>7</v>
      </c>
      <c r="B15">
        <v>5</v>
      </c>
      <c r="C15" t="s">
        <v>1</v>
      </c>
      <c r="G15" t="s">
        <v>5</v>
      </c>
      <c r="L15">
        <f>B14+10*LOG10(B20/(4*PI()*B15^2))</f>
        <v>75.028501273058666</v>
      </c>
      <c r="M15" t="s">
        <v>4</v>
      </c>
    </row>
    <row r="16" spans="1:13" x14ac:dyDescent="0.45">
      <c r="A16" t="s">
        <v>17</v>
      </c>
      <c r="B16">
        <v>10</v>
      </c>
      <c r="C16" t="s">
        <v>1</v>
      </c>
      <c r="G16" t="s">
        <v>23</v>
      </c>
      <c r="L16">
        <f>B14+10*LOG10(4/L13)</f>
        <v>85.272435506827875</v>
      </c>
      <c r="M16" t="s">
        <v>4</v>
      </c>
    </row>
    <row r="17" spans="1:13" x14ac:dyDescent="0.45">
      <c r="A17" t="s">
        <v>18</v>
      </c>
      <c r="B17">
        <v>10</v>
      </c>
      <c r="C17" t="s">
        <v>1</v>
      </c>
      <c r="G17" t="s">
        <v>24</v>
      </c>
      <c r="L17">
        <f>B14+10*LOG10(B20/(4*PI()*B15^2)+4/L13)</f>
        <v>85.66474408978938</v>
      </c>
      <c r="M17" t="s">
        <v>4</v>
      </c>
    </row>
    <row r="18" spans="1:13" x14ac:dyDescent="0.45">
      <c r="A18" t="s">
        <v>19</v>
      </c>
      <c r="B18">
        <v>4</v>
      </c>
      <c r="C18" t="s">
        <v>1</v>
      </c>
    </row>
    <row r="19" spans="1:13" x14ac:dyDescent="0.45">
      <c r="A19" t="s">
        <v>10</v>
      </c>
      <c r="B19">
        <v>0.33</v>
      </c>
      <c r="G19" t="s">
        <v>12</v>
      </c>
      <c r="L19">
        <f>SQRT(B20*L13/(16*PI()))</f>
        <v>1.5373519131658326</v>
      </c>
      <c r="M19" t="s">
        <v>1</v>
      </c>
    </row>
    <row r="20" spans="1:13" x14ac:dyDescent="0.45">
      <c r="A20" t="s">
        <v>11</v>
      </c>
      <c r="B20">
        <v>1</v>
      </c>
      <c r="C20" s="1"/>
    </row>
    <row r="21" spans="1:13" x14ac:dyDescent="0.45">
      <c r="G21" t="s">
        <v>13</v>
      </c>
      <c r="L21">
        <f>0.16*B22/L13</f>
        <v>0.53872053872053871</v>
      </c>
      <c r="M21" t="s">
        <v>14</v>
      </c>
    </row>
    <row r="22" spans="1:13" x14ac:dyDescent="0.45">
      <c r="A22" t="s">
        <v>8</v>
      </c>
      <c r="B22">
        <f>B18*B17*B16</f>
        <v>400</v>
      </c>
      <c r="C22" t="s">
        <v>2</v>
      </c>
    </row>
    <row r="23" spans="1:13" x14ac:dyDescent="0.45">
      <c r="A23" t="s">
        <v>9</v>
      </c>
      <c r="B23">
        <f>2*B16*B17+2*B17*B18+2*B16*B18</f>
        <v>360</v>
      </c>
      <c r="C23" t="s">
        <v>3</v>
      </c>
      <c r="G23" t="s">
        <v>22</v>
      </c>
      <c r="L23">
        <f>SQRT(B20*B22/(100*PI()*L21))</f>
        <v>1.5373519131658326</v>
      </c>
    </row>
    <row r="26" spans="1:13" x14ac:dyDescent="0.45">
      <c r="A26" t="s">
        <v>16</v>
      </c>
      <c r="D26">
        <v>0.3</v>
      </c>
      <c r="E26" t="s">
        <v>14</v>
      </c>
      <c r="F26" t="s">
        <v>29</v>
      </c>
    </row>
    <row r="27" spans="1:13" x14ac:dyDescent="0.45">
      <c r="A27" t="s">
        <v>21</v>
      </c>
      <c r="D27">
        <f>0.16*B22/D26</f>
        <v>213.33333333333334</v>
      </c>
      <c r="F27" t="s">
        <v>30</v>
      </c>
    </row>
    <row r="28" spans="1:13" x14ac:dyDescent="0.45">
      <c r="A28" t="s">
        <v>20</v>
      </c>
      <c r="D28">
        <f>D27/B23</f>
        <v>0.59259259259259267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es_rev</vt:lpstr>
      <vt:lpstr>es_rev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Silvio</dc:creator>
  <cp:lastModifiedBy>Angelo Farina</cp:lastModifiedBy>
  <dcterms:created xsi:type="dcterms:W3CDTF">2015-06-05T18:17:20Z</dcterms:created>
  <dcterms:modified xsi:type="dcterms:W3CDTF">2024-10-24T09:38:54Z</dcterms:modified>
</cp:coreProperties>
</file>