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7524" windowHeight="6528" activeTab="0"/>
  </bookViews>
  <sheets>
    <sheet name="ISO354" sheetId="1" r:id="rId1"/>
    <sheet name="Kundt" sheetId="2" r:id="rId2"/>
    <sheet name="Intensimetrico" sheetId="3" r:id="rId3"/>
  </sheets>
  <definedNames>
    <definedName name="Alpha1">'ISO354'!$F$9</definedName>
    <definedName name="c0">'Intensimetrico'!$J$2</definedName>
    <definedName name="D">'Intensimetrico'!$J$5</definedName>
    <definedName name="I">'Intensimetrico'!$J$6</definedName>
    <definedName name="pinc" localSheetId="2">'Intensimetrico'!$J$11</definedName>
    <definedName name="pinc">'Kundt'!$J$11</definedName>
    <definedName name="pmax" localSheetId="2">'Intensimetrico'!$J$5</definedName>
    <definedName name="pmax">'Kundt'!$J$5</definedName>
    <definedName name="pmin" localSheetId="2">'Intensimetrico'!$J$6</definedName>
    <definedName name="pmin">'Kundt'!$J$6</definedName>
    <definedName name="prif" localSheetId="2">'Intensimetrico'!$J$12</definedName>
    <definedName name="prif">'Kundt'!$J$12</definedName>
    <definedName name="S">'ISO354'!$F$5</definedName>
    <definedName name="Snuda">'ISO354'!$F$21</definedName>
    <definedName name="Sx">'ISO354'!$F$22</definedName>
    <definedName name="Trev1">'ISO354'!$F$6</definedName>
    <definedName name="Trev2">'ISO354'!$F$19</definedName>
    <definedName name="V">'ISO354'!$F$4</definedName>
  </definedNames>
  <calcPr fullCalcOnLoad="1"/>
</workbook>
</file>

<file path=xl/sharedStrings.xml><?xml version="1.0" encoding="utf-8"?>
<sst xmlns="http://schemas.openxmlformats.org/spreadsheetml/2006/main" count="69" uniqueCount="51">
  <si>
    <t>Misura del coeff. Di assorbimento secondo ISO354</t>
  </si>
  <si>
    <t>Caso 1</t>
  </si>
  <si>
    <t>Camera Vuota</t>
  </si>
  <si>
    <t>V =</t>
  </si>
  <si>
    <t>mc</t>
  </si>
  <si>
    <t>S =</t>
  </si>
  <si>
    <t>mq</t>
  </si>
  <si>
    <t>s</t>
  </si>
  <si>
    <t>a</t>
  </si>
  <si>
    <t>Hz</t>
  </si>
  <si>
    <t>Trev1 =</t>
  </si>
  <si>
    <t>Caso 2</t>
  </si>
  <si>
    <t>Camera con fonoassorbente</t>
  </si>
  <si>
    <t>Trev2 =</t>
  </si>
  <si>
    <t>Atot1 =</t>
  </si>
  <si>
    <t>di area assorbento</t>
  </si>
  <si>
    <t>Stot =</t>
  </si>
  <si>
    <t>Snuda =</t>
  </si>
  <si>
    <t>Sx =</t>
  </si>
  <si>
    <t>Alpha1 =</t>
  </si>
  <si>
    <t>delle pareti nude</t>
  </si>
  <si>
    <t>Alphax =</t>
  </si>
  <si>
    <t>del materiale inserito</t>
  </si>
  <si>
    <t>Alfa vero=</t>
  </si>
  <si>
    <t>Metodo nel tubo di Kundt</t>
  </si>
  <si>
    <t>Tono puro (1000 Hz)</t>
  </si>
  <si>
    <t>x (m)</t>
  </si>
  <si>
    <t>Lp (dB)</t>
  </si>
  <si>
    <t>Lp,max</t>
  </si>
  <si>
    <t>dB</t>
  </si>
  <si>
    <t>Lpmin</t>
  </si>
  <si>
    <t>pmax =</t>
  </si>
  <si>
    <t>Pa</t>
  </si>
  <si>
    <t>pmin =</t>
  </si>
  <si>
    <t>pinc =</t>
  </si>
  <si>
    <t>prif =</t>
  </si>
  <si>
    <t>Alfa =</t>
  </si>
  <si>
    <t>Rumore in banda larga (rosa, bianco)</t>
  </si>
  <si>
    <t>Li,Ld (dB)</t>
  </si>
  <si>
    <t>Ld</t>
  </si>
  <si>
    <t>Li</t>
  </si>
  <si>
    <t>D =</t>
  </si>
  <si>
    <t>J/mc</t>
  </si>
  <si>
    <t>I =</t>
  </si>
  <si>
    <t>W/mq</t>
  </si>
  <si>
    <t>Iinc =</t>
  </si>
  <si>
    <t>Irif =</t>
  </si>
  <si>
    <t>m/s</t>
  </si>
  <si>
    <t>c0 =</t>
  </si>
  <si>
    <t>Alpha =</t>
  </si>
  <si>
    <t>Metodo Intensimetrico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</si>
</sst>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95250</xdr:rowOff>
    </xdr:from>
    <xdr:to>
      <xdr:col>3</xdr:col>
      <xdr:colOff>209550</xdr:colOff>
      <xdr:row>14</xdr:row>
      <xdr:rowOff>28575</xdr:rowOff>
    </xdr:to>
    <xdr:sp>
      <xdr:nvSpPr>
        <xdr:cNvPr id="1" name="Polygon 1"/>
        <xdr:cNvSpPr>
          <a:spLocks/>
        </xdr:cNvSpPr>
      </xdr:nvSpPr>
      <xdr:spPr>
        <a:xfrm>
          <a:off x="314325" y="581025"/>
          <a:ext cx="1724025" cy="1714500"/>
        </a:xfrm>
        <a:custGeom>
          <a:pathLst>
            <a:path h="233" w="226">
              <a:moveTo>
                <a:pt x="0" y="133"/>
              </a:moveTo>
              <a:lnTo>
                <a:pt x="42" y="0"/>
              </a:lnTo>
              <a:lnTo>
                <a:pt x="210" y="4"/>
              </a:lnTo>
              <a:lnTo>
                <a:pt x="226" y="178"/>
              </a:lnTo>
              <a:lnTo>
                <a:pt x="67" y="233"/>
              </a:lnTo>
              <a:lnTo>
                <a:pt x="0" y="13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</xdr:row>
      <xdr:rowOff>85725</xdr:rowOff>
    </xdr:from>
    <xdr:to>
      <xdr:col>3</xdr:col>
      <xdr:colOff>171450</xdr:colOff>
      <xdr:row>27</xdr:row>
      <xdr:rowOff>19050</xdr:rowOff>
    </xdr:to>
    <xdr:sp>
      <xdr:nvSpPr>
        <xdr:cNvPr id="2" name="Polygon 2"/>
        <xdr:cNvSpPr>
          <a:spLocks/>
        </xdr:cNvSpPr>
      </xdr:nvSpPr>
      <xdr:spPr>
        <a:xfrm>
          <a:off x="285750" y="2676525"/>
          <a:ext cx="1714500" cy="1714500"/>
        </a:xfrm>
        <a:custGeom>
          <a:pathLst>
            <a:path h="233" w="226">
              <a:moveTo>
                <a:pt x="0" y="133"/>
              </a:moveTo>
              <a:lnTo>
                <a:pt x="42" y="0"/>
              </a:lnTo>
              <a:lnTo>
                <a:pt x="210" y="4"/>
              </a:lnTo>
              <a:lnTo>
                <a:pt x="226" y="178"/>
              </a:lnTo>
              <a:lnTo>
                <a:pt x="67" y="233"/>
              </a:lnTo>
              <a:lnTo>
                <a:pt x="0" y="13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18</xdr:row>
      <xdr:rowOff>85725</xdr:rowOff>
    </xdr:from>
    <xdr:to>
      <xdr:col>2</xdr:col>
      <xdr:colOff>409575</xdr:colOff>
      <xdr:row>23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723900" y="3000375"/>
          <a:ext cx="904875" cy="866775"/>
        </a:xfrm>
        <a:prstGeom prst="rect">
          <a:avLst/>
        </a:prstGeom>
        <a:solidFill>
          <a:srgbClr val="C0C0C0">
            <a:alpha val="6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20</xdr:row>
      <xdr:rowOff>9525</xdr:rowOff>
    </xdr:from>
    <xdr:to>
      <xdr:col>2</xdr:col>
      <xdr:colOff>304800</xdr:colOff>
      <xdr:row>22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09625" y="3248025"/>
          <a:ext cx="714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Sx=10 mq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6</xdr:col>
      <xdr:colOff>9525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19125" y="352425"/>
          <a:ext cx="3048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</xdr:row>
      <xdr:rowOff>19050</xdr:rowOff>
    </xdr:from>
    <xdr:to>
      <xdr:col>6</xdr:col>
      <xdr:colOff>171450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76650" y="342900"/>
          <a:ext cx="1524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</xdr:row>
      <xdr:rowOff>28575</xdr:rowOff>
    </xdr:from>
    <xdr:to>
      <xdr:col>6</xdr:col>
      <xdr:colOff>238125</xdr:colOff>
      <xdr:row>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810000" y="352425"/>
          <a:ext cx="85725" cy="3143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9525</xdr:colOff>
      <xdr:row>4</xdr:row>
      <xdr:rowOff>19050</xdr:rowOff>
    </xdr:to>
    <xdr:sp>
      <xdr:nvSpPr>
        <xdr:cNvPr id="4" name="Polygon 4"/>
        <xdr:cNvSpPr>
          <a:spLocks/>
        </xdr:cNvSpPr>
      </xdr:nvSpPr>
      <xdr:spPr>
        <a:xfrm>
          <a:off x="409575" y="342900"/>
          <a:ext cx="209550" cy="323850"/>
        </a:xfrm>
        <a:custGeom>
          <a:pathLst>
            <a:path h="43" w="27">
              <a:moveTo>
                <a:pt x="27" y="0"/>
              </a:moveTo>
              <a:lnTo>
                <a:pt x="13" y="9"/>
              </a:lnTo>
              <a:lnTo>
                <a:pt x="0" y="9"/>
              </a:lnTo>
              <a:lnTo>
                <a:pt x="0" y="28"/>
              </a:lnTo>
              <a:lnTo>
                <a:pt x="12" y="28"/>
              </a:lnTo>
              <a:lnTo>
                <a:pt x="27" y="43"/>
              </a:lnTo>
              <a:lnTo>
                <a:pt x="27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76200</xdr:rowOff>
    </xdr:from>
    <xdr:to>
      <xdr:col>5</xdr:col>
      <xdr:colOff>542925</xdr:colOff>
      <xdr:row>3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3067050" y="400050"/>
          <a:ext cx="51435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</xdr:row>
      <xdr:rowOff>66675</xdr:rowOff>
    </xdr:from>
    <xdr:to>
      <xdr:col>5</xdr:col>
      <xdr:colOff>514350</xdr:colOff>
      <xdr:row>3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3333750" y="552450"/>
          <a:ext cx="238125" cy="857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17</xdr:row>
      <xdr:rowOff>9525</xdr:rowOff>
    </xdr:to>
    <xdr:sp>
      <xdr:nvSpPr>
        <xdr:cNvPr id="7" name="Line 8"/>
        <xdr:cNvSpPr>
          <a:spLocks/>
        </xdr:cNvSpPr>
      </xdr:nvSpPr>
      <xdr:spPr>
        <a:xfrm flipH="1" flipV="1">
          <a:off x="628650" y="8286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6</xdr:col>
      <xdr:colOff>0</xdr:colOff>
      <xdr:row>17</xdr:row>
      <xdr:rowOff>9525</xdr:rowOff>
    </xdr:to>
    <xdr:sp>
      <xdr:nvSpPr>
        <xdr:cNvPr id="8" name="Line 9"/>
        <xdr:cNvSpPr>
          <a:spLocks/>
        </xdr:cNvSpPr>
      </xdr:nvSpPr>
      <xdr:spPr>
        <a:xfrm>
          <a:off x="609600" y="27622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600075</xdr:colOff>
      <xdr:row>7</xdr:row>
      <xdr:rowOff>0</xdr:rowOff>
    </xdr:to>
    <xdr:sp>
      <xdr:nvSpPr>
        <xdr:cNvPr id="9" name="Line 10"/>
        <xdr:cNvSpPr>
          <a:spLocks/>
        </xdr:cNvSpPr>
      </xdr:nvSpPr>
      <xdr:spPr>
        <a:xfrm>
          <a:off x="628650" y="11334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28575</xdr:rowOff>
    </xdr:from>
    <xdr:to>
      <xdr:col>5</xdr:col>
      <xdr:colOff>590550</xdr:colOff>
      <xdr:row>12</xdr:row>
      <xdr:rowOff>28575</xdr:rowOff>
    </xdr:to>
    <xdr:sp>
      <xdr:nvSpPr>
        <xdr:cNvPr id="10" name="Line 11"/>
        <xdr:cNvSpPr>
          <a:spLocks/>
        </xdr:cNvSpPr>
      </xdr:nvSpPr>
      <xdr:spPr>
        <a:xfrm>
          <a:off x="628650" y="19716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</xdr:row>
      <xdr:rowOff>142875</xdr:rowOff>
    </xdr:from>
    <xdr:to>
      <xdr:col>4</xdr:col>
      <xdr:colOff>342900</xdr:colOff>
      <xdr:row>3</xdr:row>
      <xdr:rowOff>57150</xdr:rowOff>
    </xdr:to>
    <xdr:sp>
      <xdr:nvSpPr>
        <xdr:cNvPr id="11" name="Oval 12"/>
        <xdr:cNvSpPr>
          <a:spLocks/>
        </xdr:cNvSpPr>
      </xdr:nvSpPr>
      <xdr:spPr>
        <a:xfrm>
          <a:off x="2695575" y="466725"/>
          <a:ext cx="85725" cy="76200"/>
        </a:xfrm>
        <a:prstGeom prst="ellipse">
          <a:avLst/>
        </a:prstGeom>
        <a:solidFill>
          <a:srgbClr val="FFFFFF"/>
        </a:solidFill>
        <a:ln w="25400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</xdr:row>
      <xdr:rowOff>19050</xdr:rowOff>
    </xdr:from>
    <xdr:to>
      <xdr:col>4</xdr:col>
      <xdr:colOff>247650</xdr:colOff>
      <xdr:row>3</xdr:row>
      <xdr:rowOff>19050</xdr:rowOff>
    </xdr:to>
    <xdr:sp>
      <xdr:nvSpPr>
        <xdr:cNvPr id="12" name="Line 13"/>
        <xdr:cNvSpPr>
          <a:spLocks/>
        </xdr:cNvSpPr>
      </xdr:nvSpPr>
      <xdr:spPr>
        <a:xfrm flipH="1">
          <a:off x="133350" y="504825"/>
          <a:ext cx="2552700" cy="0"/>
        </a:xfrm>
        <a:prstGeom prst="line">
          <a:avLst/>
        </a:prstGeom>
        <a:noFill/>
        <a:ln w="25400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</xdr:row>
      <xdr:rowOff>104775</xdr:rowOff>
    </xdr:from>
    <xdr:to>
      <xdr:col>4</xdr:col>
      <xdr:colOff>476250</xdr:colOff>
      <xdr:row>3</xdr:row>
      <xdr:rowOff>104775</xdr:rowOff>
    </xdr:to>
    <xdr:sp>
      <xdr:nvSpPr>
        <xdr:cNvPr id="13" name="Line 14"/>
        <xdr:cNvSpPr>
          <a:spLocks/>
        </xdr:cNvSpPr>
      </xdr:nvSpPr>
      <xdr:spPr>
        <a:xfrm>
          <a:off x="2590800" y="590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152400</xdr:rowOff>
    </xdr:from>
    <xdr:to>
      <xdr:col>5</xdr:col>
      <xdr:colOff>600075</xdr:colOff>
      <xdr:row>12</xdr:row>
      <xdr:rowOff>38100</xdr:rowOff>
    </xdr:to>
    <xdr:sp>
      <xdr:nvSpPr>
        <xdr:cNvPr id="14" name="Polygon 15"/>
        <xdr:cNvSpPr>
          <a:spLocks/>
        </xdr:cNvSpPr>
      </xdr:nvSpPr>
      <xdr:spPr>
        <a:xfrm>
          <a:off x="628650" y="1123950"/>
          <a:ext cx="3019425" cy="857250"/>
        </a:xfrm>
        <a:custGeom>
          <a:pathLst>
            <a:path h="116" w="397">
              <a:moveTo>
                <a:pt x="397" y="2"/>
              </a:moveTo>
              <a:lnTo>
                <a:pt x="378" y="11"/>
              </a:lnTo>
              <a:lnTo>
                <a:pt x="362" y="27"/>
              </a:lnTo>
              <a:lnTo>
                <a:pt x="349" y="49"/>
              </a:lnTo>
              <a:lnTo>
                <a:pt x="341" y="73"/>
              </a:lnTo>
              <a:lnTo>
                <a:pt x="337" y="98"/>
              </a:lnTo>
              <a:lnTo>
                <a:pt x="335" y="115"/>
              </a:lnTo>
              <a:lnTo>
                <a:pt x="330" y="85"/>
              </a:lnTo>
              <a:lnTo>
                <a:pt x="320" y="56"/>
              </a:lnTo>
              <a:lnTo>
                <a:pt x="308" y="36"/>
              </a:lnTo>
              <a:lnTo>
                <a:pt x="290" y="12"/>
              </a:lnTo>
              <a:lnTo>
                <a:pt x="271" y="2"/>
              </a:lnTo>
              <a:lnTo>
                <a:pt x="263" y="2"/>
              </a:lnTo>
              <a:lnTo>
                <a:pt x="247" y="10"/>
              </a:lnTo>
              <a:lnTo>
                <a:pt x="234" y="26"/>
              </a:lnTo>
              <a:lnTo>
                <a:pt x="226" y="41"/>
              </a:lnTo>
              <a:lnTo>
                <a:pt x="216" y="71"/>
              </a:lnTo>
              <a:lnTo>
                <a:pt x="211" y="98"/>
              </a:lnTo>
              <a:lnTo>
                <a:pt x="208" y="116"/>
              </a:lnTo>
              <a:lnTo>
                <a:pt x="201" y="91"/>
              </a:lnTo>
              <a:lnTo>
                <a:pt x="185" y="57"/>
              </a:lnTo>
              <a:lnTo>
                <a:pt x="173" y="32"/>
              </a:lnTo>
              <a:lnTo>
                <a:pt x="153" y="12"/>
              </a:lnTo>
              <a:lnTo>
                <a:pt x="132" y="0"/>
              </a:lnTo>
              <a:lnTo>
                <a:pt x="112" y="7"/>
              </a:lnTo>
              <a:lnTo>
                <a:pt x="98" y="29"/>
              </a:lnTo>
              <a:lnTo>
                <a:pt x="90" y="55"/>
              </a:lnTo>
              <a:lnTo>
                <a:pt x="83" y="78"/>
              </a:lnTo>
              <a:lnTo>
                <a:pt x="80" y="99"/>
              </a:lnTo>
              <a:lnTo>
                <a:pt x="78" y="116"/>
              </a:lnTo>
              <a:lnTo>
                <a:pt x="73" y="83"/>
              </a:lnTo>
              <a:lnTo>
                <a:pt x="62" y="61"/>
              </a:lnTo>
              <a:lnTo>
                <a:pt x="48" y="40"/>
              </a:lnTo>
              <a:lnTo>
                <a:pt x="30" y="17"/>
              </a:lnTo>
              <a:lnTo>
                <a:pt x="8" y="1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76200</xdr:rowOff>
    </xdr:from>
    <xdr:to>
      <xdr:col>6</xdr:col>
      <xdr:colOff>571500</xdr:colOff>
      <xdr:row>7</xdr:row>
      <xdr:rowOff>114300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3733800" y="1047750"/>
          <a:ext cx="495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Lp,max</a:t>
          </a:r>
        </a:p>
      </xdr:txBody>
    </xdr:sp>
    <xdr:clientData/>
  </xdr:twoCellAnchor>
  <xdr:twoCellAnchor>
    <xdr:from>
      <xdr:col>6</xdr:col>
      <xdr:colOff>95250</xdr:colOff>
      <xdr:row>11</xdr:row>
      <xdr:rowOff>104775</xdr:rowOff>
    </xdr:from>
    <xdr:to>
      <xdr:col>6</xdr:col>
      <xdr:colOff>590550</xdr:colOff>
      <xdr:row>12</xdr:row>
      <xdr:rowOff>142875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3752850" y="1885950"/>
          <a:ext cx="495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Lp,min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6</xdr:col>
      <xdr:colOff>9525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19125" y="352425"/>
          <a:ext cx="3048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</xdr:row>
      <xdr:rowOff>19050</xdr:rowOff>
    </xdr:from>
    <xdr:to>
      <xdr:col>6</xdr:col>
      <xdr:colOff>171450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76650" y="342900"/>
          <a:ext cx="1524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</xdr:row>
      <xdr:rowOff>28575</xdr:rowOff>
    </xdr:from>
    <xdr:to>
      <xdr:col>6</xdr:col>
      <xdr:colOff>238125</xdr:colOff>
      <xdr:row>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810000" y="352425"/>
          <a:ext cx="85725" cy="3143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9525</xdr:colOff>
      <xdr:row>4</xdr:row>
      <xdr:rowOff>19050</xdr:rowOff>
    </xdr:to>
    <xdr:sp>
      <xdr:nvSpPr>
        <xdr:cNvPr id="4" name="Polygon 4"/>
        <xdr:cNvSpPr>
          <a:spLocks/>
        </xdr:cNvSpPr>
      </xdr:nvSpPr>
      <xdr:spPr>
        <a:xfrm>
          <a:off x="409575" y="342900"/>
          <a:ext cx="209550" cy="323850"/>
        </a:xfrm>
        <a:custGeom>
          <a:pathLst>
            <a:path h="43" w="27">
              <a:moveTo>
                <a:pt x="27" y="0"/>
              </a:moveTo>
              <a:lnTo>
                <a:pt x="13" y="9"/>
              </a:lnTo>
              <a:lnTo>
                <a:pt x="0" y="9"/>
              </a:lnTo>
              <a:lnTo>
                <a:pt x="0" y="28"/>
              </a:lnTo>
              <a:lnTo>
                <a:pt x="12" y="28"/>
              </a:lnTo>
              <a:lnTo>
                <a:pt x="27" y="43"/>
              </a:lnTo>
              <a:lnTo>
                <a:pt x="27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76200</xdr:rowOff>
    </xdr:from>
    <xdr:to>
      <xdr:col>5</xdr:col>
      <xdr:colOff>542925</xdr:colOff>
      <xdr:row>3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3067050" y="400050"/>
          <a:ext cx="51435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</xdr:row>
      <xdr:rowOff>66675</xdr:rowOff>
    </xdr:from>
    <xdr:to>
      <xdr:col>5</xdr:col>
      <xdr:colOff>514350</xdr:colOff>
      <xdr:row>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3333750" y="552450"/>
          <a:ext cx="238125" cy="857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17</xdr:row>
      <xdr:rowOff>9525</xdr:rowOff>
    </xdr:to>
    <xdr:sp>
      <xdr:nvSpPr>
        <xdr:cNvPr id="7" name="Line 7"/>
        <xdr:cNvSpPr>
          <a:spLocks/>
        </xdr:cNvSpPr>
      </xdr:nvSpPr>
      <xdr:spPr>
        <a:xfrm flipH="1" flipV="1">
          <a:off x="628650" y="8286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6</xdr:col>
      <xdr:colOff>0</xdr:colOff>
      <xdr:row>17</xdr:row>
      <xdr:rowOff>9525</xdr:rowOff>
    </xdr:to>
    <xdr:sp>
      <xdr:nvSpPr>
        <xdr:cNvPr id="8" name="Line 8"/>
        <xdr:cNvSpPr>
          <a:spLocks/>
        </xdr:cNvSpPr>
      </xdr:nvSpPr>
      <xdr:spPr>
        <a:xfrm>
          <a:off x="609600" y="27622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600075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628650" y="1133475"/>
          <a:ext cx="3019425" cy="0"/>
        </a:xfrm>
        <a:prstGeom prst="line">
          <a:avLst/>
        </a:prstGeom>
        <a:noFill/>
        <a:ln w="12700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28575</xdr:rowOff>
    </xdr:from>
    <xdr:to>
      <xdr:col>5</xdr:col>
      <xdr:colOff>590550</xdr:colOff>
      <xdr:row>12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628650" y="1971675"/>
          <a:ext cx="30099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</xdr:row>
      <xdr:rowOff>142875</xdr:rowOff>
    </xdr:from>
    <xdr:to>
      <xdr:col>4</xdr:col>
      <xdr:colOff>342900</xdr:colOff>
      <xdr:row>3</xdr:row>
      <xdr:rowOff>57150</xdr:rowOff>
    </xdr:to>
    <xdr:sp>
      <xdr:nvSpPr>
        <xdr:cNvPr id="11" name="Oval 11"/>
        <xdr:cNvSpPr>
          <a:spLocks/>
        </xdr:cNvSpPr>
      </xdr:nvSpPr>
      <xdr:spPr>
        <a:xfrm>
          <a:off x="2695575" y="466725"/>
          <a:ext cx="85725" cy="76200"/>
        </a:xfrm>
        <a:prstGeom prst="ellipse">
          <a:avLst/>
        </a:prstGeom>
        <a:solidFill>
          <a:srgbClr val="FFFFFF"/>
        </a:solidFill>
        <a:ln w="25400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76200</xdr:rowOff>
    </xdr:from>
    <xdr:to>
      <xdr:col>6</xdr:col>
      <xdr:colOff>571500</xdr:colOff>
      <xdr:row>7</xdr:row>
      <xdr:rowOff>114300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3733800" y="1047750"/>
          <a:ext cx="495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Ld</a:t>
          </a:r>
        </a:p>
      </xdr:txBody>
    </xdr:sp>
    <xdr:clientData/>
  </xdr:twoCellAnchor>
  <xdr:twoCellAnchor>
    <xdr:from>
      <xdr:col>6</xdr:col>
      <xdr:colOff>95250</xdr:colOff>
      <xdr:row>11</xdr:row>
      <xdr:rowOff>104775</xdr:rowOff>
    </xdr:from>
    <xdr:to>
      <xdr:col>6</xdr:col>
      <xdr:colOff>590550</xdr:colOff>
      <xdr:row>12</xdr:row>
      <xdr:rowOff>142875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3752850" y="1885950"/>
          <a:ext cx="495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</a:t>
          </a:r>
        </a:p>
      </xdr:txBody>
    </xdr:sp>
    <xdr:clientData/>
  </xdr:twoCellAnchor>
  <xdr:twoCellAnchor>
    <xdr:from>
      <xdr:col>4</xdr:col>
      <xdr:colOff>123825</xdr:colOff>
      <xdr:row>2</xdr:row>
      <xdr:rowOff>142875</xdr:rowOff>
    </xdr:from>
    <xdr:to>
      <xdr:col>4</xdr:col>
      <xdr:colOff>209550</xdr:colOff>
      <xdr:row>3</xdr:row>
      <xdr:rowOff>57150</xdr:rowOff>
    </xdr:to>
    <xdr:sp>
      <xdr:nvSpPr>
        <xdr:cNvPr id="14" name="Oval 18"/>
        <xdr:cNvSpPr>
          <a:spLocks/>
        </xdr:cNvSpPr>
      </xdr:nvSpPr>
      <xdr:spPr>
        <a:xfrm>
          <a:off x="2562225" y="466725"/>
          <a:ext cx="85725" cy="76200"/>
        </a:xfrm>
        <a:prstGeom prst="ellipse">
          <a:avLst/>
        </a:prstGeom>
        <a:solidFill>
          <a:srgbClr val="FFFFFF"/>
        </a:solidFill>
        <a:ln w="25400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8">
      <selection activeCell="F30" sqref="F30"/>
    </sheetView>
  </sheetViews>
  <sheetFormatPr defaultColWidth="9.140625" defaultRowHeight="12.75"/>
  <sheetData>
    <row r="1" ht="12.75">
      <c r="A1" t="s">
        <v>0</v>
      </c>
    </row>
    <row r="3" spans="1:5" ht="12.75">
      <c r="A3" t="s">
        <v>1</v>
      </c>
      <c r="E3" t="s">
        <v>2</v>
      </c>
    </row>
    <row r="4" spans="5:7" ht="12.75">
      <c r="E4" t="s">
        <v>3</v>
      </c>
      <c r="F4">
        <v>250</v>
      </c>
      <c r="G4" t="s">
        <v>4</v>
      </c>
    </row>
    <row r="5" spans="5:7" ht="12.75">
      <c r="E5" t="s">
        <v>5</v>
      </c>
      <c r="F5">
        <v>300</v>
      </c>
      <c r="G5" t="s">
        <v>6</v>
      </c>
    </row>
    <row r="6" spans="5:10" ht="12.75">
      <c r="E6" t="s">
        <v>10</v>
      </c>
      <c r="F6" s="1">
        <v>8</v>
      </c>
      <c r="G6" t="s">
        <v>7</v>
      </c>
      <c r="H6" t="s">
        <v>8</v>
      </c>
      <c r="I6">
        <v>1000</v>
      </c>
      <c r="J6" t="s">
        <v>9</v>
      </c>
    </row>
    <row r="8" spans="5:8" ht="12.75">
      <c r="E8" t="s">
        <v>14</v>
      </c>
      <c r="F8">
        <f>0.16*V/Trev1</f>
        <v>5</v>
      </c>
      <c r="G8" t="s">
        <v>6</v>
      </c>
      <c r="H8" t="s">
        <v>15</v>
      </c>
    </row>
    <row r="9" spans="5:8" ht="12.75">
      <c r="E9" t="s">
        <v>19</v>
      </c>
      <c r="F9">
        <f>F8/S</f>
        <v>0.016666666666666666</v>
      </c>
      <c r="H9" t="s">
        <v>20</v>
      </c>
    </row>
    <row r="16" spans="1:5" ht="12.75">
      <c r="A16" t="s">
        <v>11</v>
      </c>
      <c r="E16" t="s">
        <v>12</v>
      </c>
    </row>
    <row r="17" spans="5:7" ht="12.75">
      <c r="E17" t="s">
        <v>3</v>
      </c>
      <c r="F17">
        <f>V</f>
        <v>250</v>
      </c>
      <c r="G17" t="s">
        <v>4</v>
      </c>
    </row>
    <row r="18" spans="5:7" ht="12.75">
      <c r="E18" t="s">
        <v>16</v>
      </c>
      <c r="F18">
        <f>S</f>
        <v>300</v>
      </c>
      <c r="G18" t="s">
        <v>6</v>
      </c>
    </row>
    <row r="19" spans="5:10" ht="12.75">
      <c r="E19" t="s">
        <v>13</v>
      </c>
      <c r="F19" s="1">
        <v>3</v>
      </c>
      <c r="G19" t="s">
        <v>7</v>
      </c>
      <c r="H19" t="s">
        <v>8</v>
      </c>
      <c r="I19">
        <v>1000</v>
      </c>
      <c r="J19" t="s">
        <v>9</v>
      </c>
    </row>
    <row r="21" spans="5:7" ht="12.75">
      <c r="E21" t="s">
        <v>17</v>
      </c>
      <c r="F21">
        <f>F18-10</f>
        <v>290</v>
      </c>
      <c r="G21" t="s">
        <v>6</v>
      </c>
    </row>
    <row r="22" spans="5:7" ht="12.75">
      <c r="E22" t="s">
        <v>18</v>
      </c>
      <c r="F22">
        <v>10</v>
      </c>
      <c r="G22" t="s">
        <v>6</v>
      </c>
    </row>
    <row r="25" spans="5:8" ht="12.75">
      <c r="E25" s="1" t="s">
        <v>21</v>
      </c>
      <c r="F25" s="1">
        <f>(0.16*V/Trev2-Snuda*Alpha1)/Sx</f>
        <v>0.85</v>
      </c>
      <c r="G25">
        <v>1.12</v>
      </c>
      <c r="H25" t="s">
        <v>22</v>
      </c>
    </row>
    <row r="26" spans="5:7" ht="12.75">
      <c r="E26" t="s">
        <v>23</v>
      </c>
      <c r="F26">
        <v>0.654</v>
      </c>
      <c r="G26">
        <v>0.818</v>
      </c>
    </row>
  </sheetData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Equation.3" shapeId="60409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4">
      <selection activeCell="J23" sqref="J23"/>
    </sheetView>
  </sheetViews>
  <sheetFormatPr defaultColWidth="9.140625" defaultRowHeight="12.75"/>
  <sheetData>
    <row r="1" spans="1:4" ht="12.75">
      <c r="A1" t="s">
        <v>24</v>
      </c>
      <c r="D1" t="s">
        <v>25</v>
      </c>
    </row>
    <row r="3" spans="9:11" ht="12.75">
      <c r="I3" t="s">
        <v>28</v>
      </c>
      <c r="J3">
        <v>88</v>
      </c>
      <c r="K3" t="s">
        <v>29</v>
      </c>
    </row>
    <row r="4" spans="9:11" ht="12.75">
      <c r="I4" t="s">
        <v>30</v>
      </c>
      <c r="J4">
        <v>76</v>
      </c>
      <c r="K4" t="s">
        <v>29</v>
      </c>
    </row>
    <row r="5" spans="9:11" ht="12.75">
      <c r="I5" t="s">
        <v>31</v>
      </c>
      <c r="J5">
        <f>10^(J3/20)*0.00002</f>
        <v>0.5023772863019172</v>
      </c>
      <c r="K5" t="s">
        <v>32</v>
      </c>
    </row>
    <row r="6" spans="9:11" ht="12.75">
      <c r="I6" t="s">
        <v>33</v>
      </c>
      <c r="J6">
        <f>10^(J4/20)*0.00002</f>
        <v>0.12619146889603877</v>
      </c>
      <c r="K6" t="s">
        <v>32</v>
      </c>
    </row>
    <row r="7" ht="12.75">
      <c r="A7" s="2" t="s">
        <v>27</v>
      </c>
    </row>
    <row r="11" spans="9:11" ht="12.75">
      <c r="I11" t="s">
        <v>34</v>
      </c>
      <c r="J11">
        <f>(pmax+pmin)/2</f>
        <v>0.314284377598978</v>
      </c>
      <c r="K11" t="s">
        <v>32</v>
      </c>
    </row>
    <row r="12" spans="9:11" ht="12.75">
      <c r="I12" t="s">
        <v>35</v>
      </c>
      <c r="J12">
        <f>(pmax-pmin)/2</f>
        <v>0.18809290870293924</v>
      </c>
      <c r="K12" t="s">
        <v>32</v>
      </c>
    </row>
    <row r="14" spans="9:10" ht="12.75">
      <c r="I14" s="1" t="s">
        <v>36</v>
      </c>
      <c r="J14" s="1">
        <f>1-(prif/pinc)^2</f>
        <v>0.6418217109372515</v>
      </c>
    </row>
    <row r="19" ht="12.75">
      <c r="F19" t="s">
        <v>26</v>
      </c>
    </row>
  </sheetData>
  <printOptions/>
  <pageMargins left="0.75" right="0.75" top="1" bottom="1" header="0.5" footer="0.5"/>
  <pageSetup horizontalDpi="1200" verticalDpi="1200" orientation="portrait" paperSize="9" r:id="rId5"/>
  <drawing r:id="rId4"/>
  <legacyDrawing r:id="rId3"/>
  <oleObjects>
    <oleObject progId="Equation.3" shapeId="6169879" r:id="rId1"/>
    <oleObject progId="Equation.3" shapeId="619852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" sqref="A2"/>
    </sheetView>
  </sheetViews>
  <sheetFormatPr defaultColWidth="9.140625" defaultRowHeight="12.75"/>
  <cols>
    <col min="10" max="10" width="12.28125" style="0" bestFit="1" customWidth="1"/>
  </cols>
  <sheetData>
    <row r="1" spans="1:4" ht="12.75">
      <c r="A1" t="s">
        <v>50</v>
      </c>
      <c r="D1" t="s">
        <v>37</v>
      </c>
    </row>
    <row r="2" spans="9:11" ht="12.75">
      <c r="I2" t="s">
        <v>48</v>
      </c>
      <c r="J2">
        <v>340</v>
      </c>
      <c r="K2" t="s">
        <v>47</v>
      </c>
    </row>
    <row r="3" spans="9:11" ht="12.75">
      <c r="I3" t="s">
        <v>39</v>
      </c>
      <c r="J3">
        <v>88</v>
      </c>
      <c r="K3" t="s">
        <v>29</v>
      </c>
    </row>
    <row r="4" spans="9:11" ht="12.75">
      <c r="I4" t="s">
        <v>40</v>
      </c>
      <c r="J4">
        <v>81</v>
      </c>
      <c r="K4" t="s">
        <v>29</v>
      </c>
    </row>
    <row r="5" spans="9:11" ht="12.75">
      <c r="I5" t="s">
        <v>41</v>
      </c>
      <c r="J5">
        <f>10^(J3/10)*(0.000000000001/340)</f>
        <v>1.8557568955299888E-06</v>
      </c>
      <c r="K5" t="s">
        <v>42</v>
      </c>
    </row>
    <row r="6" spans="9:11" ht="12.75">
      <c r="I6" t="s">
        <v>43</v>
      </c>
      <c r="J6">
        <f>10^(J4/10)*0.000000000001</f>
        <v>0.00012589254117941682</v>
      </c>
      <c r="K6" t="s">
        <v>44</v>
      </c>
    </row>
    <row r="7" ht="12.75">
      <c r="A7" s="2" t="s">
        <v>38</v>
      </c>
    </row>
    <row r="14" spans="9:10" ht="12.75">
      <c r="I14" s="1"/>
      <c r="J14" s="1"/>
    </row>
    <row r="15" spans="9:11" ht="12.75">
      <c r="I15" t="s">
        <v>45</v>
      </c>
      <c r="J15">
        <f>(c0*D+I)/2</f>
        <v>0.00037842494282980656</v>
      </c>
      <c r="K15" t="s">
        <v>44</v>
      </c>
    </row>
    <row r="16" spans="9:11" ht="12.75">
      <c r="I16" t="s">
        <v>46</v>
      </c>
      <c r="J16">
        <f>(c0*D-I)/2</f>
        <v>0.0002525324016503897</v>
      </c>
      <c r="K16" t="s">
        <v>44</v>
      </c>
    </row>
    <row r="18" spans="9:10" ht="12.75">
      <c r="I18" s="1" t="s">
        <v>49</v>
      </c>
      <c r="J18" s="1">
        <f>1-J16/J15</f>
        <v>0.3326750616331229</v>
      </c>
    </row>
    <row r="19" ht="12.75">
      <c r="F19" t="s">
        <v>26</v>
      </c>
    </row>
  </sheetData>
  <printOptions/>
  <pageMargins left="0.75" right="0.75" top="1" bottom="1" header="0.5" footer="0.5"/>
  <pageSetup horizontalDpi="1200" verticalDpi="1200" orientation="portrait" paperSize="9" r:id="rId6"/>
  <drawing r:id="rId5"/>
  <legacyDrawing r:id="rId4"/>
  <oleObjects>
    <oleObject progId="Equation.3" shapeId="6197478" r:id="rId1"/>
    <oleObject progId="Equation.3" shapeId="6223274" r:id="rId2"/>
    <oleObject progId="Equation.3" shapeId="623445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2009-12-18T12:46:17Z</dcterms:created>
  <dcterms:modified xsi:type="dcterms:W3CDTF">2009-12-18T14:10:20Z</dcterms:modified>
  <cp:category/>
  <cp:version/>
  <cp:contentType/>
  <cp:contentStatus/>
</cp:coreProperties>
</file>