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Acustica_Illuminotecnica_2015\XLS-2020\"/>
    </mc:Choice>
  </mc:AlternateContent>
  <bookViews>
    <workbookView xWindow="1035" yWindow="0" windowWidth="27765" windowHeight="12180"/>
  </bookViews>
  <sheets>
    <sheet name="Es.1" sheetId="1" r:id="rId1"/>
    <sheet name="Es. 2" sheetId="2" r:id="rId2"/>
  </sheets>
  <definedNames>
    <definedName name="Lp_1">Es.1!$D$7</definedName>
    <definedName name="Lp_2">Es.1!$I$7</definedName>
    <definedName name="Lw">Es.1!$B$22</definedName>
    <definedName name="Lww">Es.1!$B$29</definedName>
    <definedName name="rr">Es.1!$E$22</definedName>
    <definedName name="V">'Es. 2'!$H$23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" l="1"/>
  <c r="D41" i="2"/>
  <c r="D38" i="2"/>
  <c r="D34" i="2"/>
  <c r="E30" i="2"/>
  <c r="H29" i="2"/>
  <c r="E19" i="2"/>
  <c r="B10" i="2"/>
  <c r="B7" i="2"/>
  <c r="B6" i="2"/>
  <c r="B34" i="1"/>
  <c r="B29" i="1"/>
  <c r="H13" i="1"/>
  <c r="H23" i="1"/>
  <c r="H22" i="1"/>
  <c r="D7" i="1"/>
  <c r="I7" i="1" s="1"/>
</calcChain>
</file>

<file path=xl/sharedStrings.xml><?xml version="1.0" encoding="utf-8"?>
<sst xmlns="http://schemas.openxmlformats.org/spreadsheetml/2006/main" count="86" uniqueCount="42">
  <si>
    <t>Esercizi di acustica applicata</t>
  </si>
  <si>
    <r>
      <t>Un altoparlante emette un livello sonoro in campo libero di 90+F dB ad 1m di distanza. Calcolare la distanza r alla quale il livello sonoro si riduce di 18 dB, sempre in campo libero.</t>
    </r>
    <r>
      <rPr>
        <sz val="9"/>
        <color rgb="FF000000"/>
        <rFont val="Arial"/>
        <family val="2"/>
      </rPr>
      <t xml:space="preserve"> </t>
    </r>
  </si>
  <si>
    <t>S</t>
  </si>
  <si>
    <t>d1 =</t>
  </si>
  <si>
    <t>m</t>
  </si>
  <si>
    <t>Lp1 =</t>
  </si>
  <si>
    <t>dB</t>
  </si>
  <si>
    <t>d2 =</t>
  </si>
  <si>
    <t>???</t>
  </si>
  <si>
    <t>Lp2 =</t>
  </si>
  <si>
    <t>Metodo 1: a mente</t>
  </si>
  <si>
    <t>In campo libero il livello di pressione sonora si riduce di 6 dB ad ogni raddoppio di distanza</t>
  </si>
  <si>
    <t>Lp =</t>
  </si>
  <si>
    <t>d3 =</t>
  </si>
  <si>
    <t>d4 =</t>
  </si>
  <si>
    <t>Metodo 2 - a tentativi</t>
  </si>
  <si>
    <t>Lw =</t>
  </si>
  <si>
    <t>r =</t>
  </si>
  <si>
    <t>Li =</t>
  </si>
  <si>
    <t>r2 =</t>
  </si>
  <si>
    <t>Formula del campo libero</t>
  </si>
  <si>
    <t>Metodo 3 - calcolo esplicito</t>
  </si>
  <si>
    <r>
      <t>Entro un ambiente chiuso il livello sonoro medio era pari a 80+D dB. Il tempo di riverberazione era pari a T</t>
    </r>
    <r>
      <rPr>
        <b/>
        <vertAlign val="sub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= 3+F/2 s.</t>
    </r>
  </si>
  <si>
    <r>
      <t>Dopo l’installazione di pannelli fonoassorbenti, il livello sonoro si è ridotto di 3 dB. Quanto vale ora il tempo di riverberazione T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>?</t>
    </r>
  </si>
  <si>
    <t>Es. N. 2</t>
  </si>
  <si>
    <t>T1 =</t>
  </si>
  <si>
    <t>s</t>
  </si>
  <si>
    <t>T2 =</t>
  </si>
  <si>
    <t>Metodo 1 - a mente</t>
  </si>
  <si>
    <t>Quando il livello cala di 3 dB, l'energia sonora dimezza</t>
  </si>
  <si>
    <t>Quindi l'assorbimento acustico A è raddoppiato</t>
  </si>
  <si>
    <t>Vale Sabine: T = 0.16*V/A</t>
  </si>
  <si>
    <t>Dunque T è dimezzato</t>
  </si>
  <si>
    <t>Formula campo riverberante</t>
  </si>
  <si>
    <t>Formula di Sabine</t>
  </si>
  <si>
    <t>V =</t>
  </si>
  <si>
    <t>m3</t>
  </si>
  <si>
    <t xml:space="preserve">calcolo </t>
  </si>
  <si>
    <t>m2</t>
  </si>
  <si>
    <t>A2 =</t>
  </si>
  <si>
    <t>Metodo 3 - formulazione esplicita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</si>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</sst>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vertAlign val="subscript"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2" borderId="0" xfId="0" applyFill="1"/>
    <xf numFmtId="0" fontId="1" fillId="0" borderId="0" xfId="0" applyFont="1"/>
    <xf numFmtId="168" fontId="0" fillId="0" borderId="0" xfId="0" applyNumberFormat="1"/>
    <xf numFmtId="0" fontId="1" fillId="2" borderId="0" xfId="0" applyFont="1" applyFill="1"/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480965</xdr:colOff>
      <xdr:row>6</xdr:row>
      <xdr:rowOff>42438</xdr:rowOff>
    </xdr:from>
    <xdr:to>
      <xdr:col>1</xdr:col>
      <xdr:colOff>61299</xdr:colOff>
      <xdr:row>7</xdr:row>
      <xdr:rowOff>0</xdr:rowOff>
    </xdr:to>
    <xdr:sp macro="" textlink="">
      <xdr:nvSpPr>
        <xdr:cNvPr id="2" name="Oval 1"/>
        <xdr:cNvSpPr/>
      </xdr:nvSpPr>
      <xdr:spPr>
        <a:xfrm>
          <a:off x="480965" y="1174121"/>
          <a:ext cx="188614" cy="14617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508587</xdr:colOff>
      <xdr:row>6</xdr:row>
      <xdr:rowOff>155607</xdr:rowOff>
    </xdr:from>
    <xdr:to>
      <xdr:col>2</xdr:col>
      <xdr:colOff>14146</xdr:colOff>
      <xdr:row>6</xdr:row>
      <xdr:rowOff>167207</xdr:rowOff>
    </xdr:to>
    <xdr:cxnSp macro="">
      <xdr:nvCxnSpPr>
        <xdr:cNvPr id="4" name="Straight Arrow Connector 3"/>
        <xdr:cNvCxnSpPr>
          <a:stCxn id="2" idx="3"/>
        </xdr:cNvCxnSpPr>
      </xdr:nvCxnSpPr>
      <xdr:spPr>
        <a:xfrm flipV="1">
          <a:off x="508587" y="1287290"/>
          <a:ext cx="722118" cy="11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24415</xdr:colOff>
      <xdr:row>6</xdr:row>
      <xdr:rowOff>97986</xdr:rowOff>
    </xdr:from>
    <xdr:to>
      <xdr:col>6</xdr:col>
      <xdr:colOff>565842</xdr:colOff>
      <xdr:row>6</xdr:row>
      <xdr:rowOff>117884</xdr:rowOff>
    </xdr:to>
    <xdr:cxnSp macro="">
      <xdr:nvCxnSpPr>
        <xdr:cNvPr id="5" name="Straight Arrow Connector 4"/>
        <xdr:cNvCxnSpPr/>
      </xdr:nvCxnSpPr>
      <xdr:spPr>
        <a:xfrm>
          <a:off x="632695" y="1229669"/>
          <a:ext cx="3582825" cy="198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37723</xdr:colOff>
          <xdr:row>18</xdr:row>
          <xdr:rowOff>47154</xdr:rowOff>
        </xdr:from>
        <xdr:to>
          <xdr:col>4</xdr:col>
          <xdr:colOff>136745</xdr:colOff>
          <xdr:row>20</xdr:row>
          <xdr:rowOff>69369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</xdr:row>
          <xdr:rowOff>47625</xdr:rowOff>
        </xdr:from>
        <xdr:to>
          <xdr:col>4</xdr:col>
          <xdr:colOff>133350</xdr:colOff>
          <xdr:row>27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47625</xdr:rowOff>
        </xdr:from>
        <xdr:to>
          <xdr:col>4</xdr:col>
          <xdr:colOff>133350</xdr:colOff>
          <xdr:row>32</xdr:row>
          <xdr:rowOff>66675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4</xdr:row>
      <xdr:rowOff>122464</xdr:rowOff>
    </xdr:from>
    <xdr:to>
      <xdr:col>5</xdr:col>
      <xdr:colOff>231321</xdr:colOff>
      <xdr:row>8</xdr:row>
      <xdr:rowOff>13607</xdr:rowOff>
    </xdr:to>
    <xdr:sp macro="" textlink="">
      <xdr:nvSpPr>
        <xdr:cNvPr id="3" name="TextBox 2"/>
        <xdr:cNvSpPr txBox="1"/>
      </xdr:nvSpPr>
      <xdr:spPr>
        <a:xfrm>
          <a:off x="1886857" y="884464"/>
          <a:ext cx="1383393" cy="653143"/>
        </a:xfrm>
        <a:prstGeom prst="rect">
          <a:avLst/>
        </a:prstGeom>
        <a:solidFill>
          <a:schemeClr val="lt1"/>
        </a:solidFill>
        <a:ln w="222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VUOTA</a:t>
          </a:r>
        </a:p>
      </xdr:txBody>
    </xdr:sp>
    <xdr:clientData/>
  </xdr:twoCellAnchor>
  <xdr:twoCellAnchor>
    <xdr:from>
      <xdr:col>3</xdr:col>
      <xdr:colOff>72571</xdr:colOff>
      <xdr:row>9</xdr:row>
      <xdr:rowOff>27215</xdr:rowOff>
    </xdr:from>
    <xdr:to>
      <xdr:col>5</xdr:col>
      <xdr:colOff>240392</xdr:colOff>
      <xdr:row>12</xdr:row>
      <xdr:rowOff>108858</xdr:rowOff>
    </xdr:to>
    <xdr:sp macro="" textlink="">
      <xdr:nvSpPr>
        <xdr:cNvPr id="5" name="TextBox 4"/>
        <xdr:cNvSpPr txBox="1"/>
      </xdr:nvSpPr>
      <xdr:spPr>
        <a:xfrm>
          <a:off x="1895928" y="1741715"/>
          <a:ext cx="1383393" cy="653143"/>
        </a:xfrm>
        <a:prstGeom prst="rect">
          <a:avLst/>
        </a:prstGeom>
        <a:solidFill>
          <a:schemeClr val="lt1"/>
        </a:solidFill>
        <a:ln w="222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con fonoassorbente</a:t>
          </a:r>
        </a:p>
      </xdr:txBody>
    </xdr:sp>
    <xdr:clientData/>
  </xdr:twoCellAnchor>
  <xdr:twoCellAnchor>
    <xdr:from>
      <xdr:col>3</xdr:col>
      <xdr:colOff>86179</xdr:colOff>
      <xdr:row>9</xdr:row>
      <xdr:rowOff>36286</xdr:rowOff>
    </xdr:from>
    <xdr:to>
      <xdr:col>5</xdr:col>
      <xdr:colOff>226785</xdr:colOff>
      <xdr:row>9</xdr:row>
      <xdr:rowOff>90714</xdr:rowOff>
    </xdr:to>
    <xdr:sp macro="" textlink="">
      <xdr:nvSpPr>
        <xdr:cNvPr id="4" name="Rectangle 3"/>
        <xdr:cNvSpPr/>
      </xdr:nvSpPr>
      <xdr:spPr>
        <a:xfrm>
          <a:off x="1909536" y="1750786"/>
          <a:ext cx="1356178" cy="54428"/>
        </a:xfrm>
        <a:prstGeom prst="rect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45357</xdr:colOff>
          <xdr:row>27</xdr:row>
          <xdr:rowOff>27215</xdr:rowOff>
        </xdr:from>
        <xdr:to>
          <xdr:col>2</xdr:col>
          <xdr:colOff>317501</xdr:colOff>
          <xdr:row>30</xdr:row>
          <xdr:rowOff>21027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2</xdr:col>
          <xdr:colOff>237574</xdr:colOff>
          <xdr:row>24</xdr:row>
          <xdr:rowOff>181429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370115</xdr:colOff>
          <xdr:row>22</xdr:row>
          <xdr:rowOff>7257</xdr:rowOff>
        </xdr:from>
        <xdr:to>
          <xdr:col>5</xdr:col>
          <xdr:colOff>453</xdr:colOff>
          <xdr:row>24</xdr:row>
          <xdr:rowOff>188232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122464</xdr:colOff>
          <xdr:row>43</xdr:row>
          <xdr:rowOff>22680</xdr:rowOff>
        </xdr:from>
        <xdr:to>
          <xdr:col>2</xdr:col>
          <xdr:colOff>360589</xdr:colOff>
          <xdr:row>46</xdr:row>
          <xdr:rowOff>13155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32</xdr:row>
          <xdr:rowOff>38100</xdr:rowOff>
        </xdr:from>
        <xdr:to>
          <xdr:col>2</xdr:col>
          <xdr:colOff>304800</xdr:colOff>
          <xdr:row>35</xdr:row>
          <xdr:rowOff>28575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</xdr:row>
          <xdr:rowOff>28575</xdr:rowOff>
        </xdr:from>
        <xdr:to>
          <xdr:col>2</xdr:col>
          <xdr:colOff>314325</xdr:colOff>
          <xdr:row>39</xdr:row>
          <xdr:rowOff>19050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263526</xdr:colOff>
          <xdr:row>39</xdr:row>
          <xdr:rowOff>117928</xdr:rowOff>
        </xdr:from>
        <xdr:to>
          <xdr:col>2</xdr:col>
          <xdr:colOff>317047</xdr:colOff>
          <xdr:row>42</xdr:row>
          <xdr:rowOff>79828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image" Target="../media/image8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12" Type="http://schemas.openxmlformats.org/officeDocument/2006/relationships/oleObject" Target="../embeddings/oleObject8.bin"/><Relationship Id="rId17" Type="http://schemas.openxmlformats.org/officeDocument/2006/relationships/image" Target="../media/image10.emf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0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.bin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5" Type="http://schemas.openxmlformats.org/officeDocument/2006/relationships/image" Target="../media/image9.emf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4.bin"/><Relationship Id="rId9" Type="http://schemas.openxmlformats.org/officeDocument/2006/relationships/image" Target="../media/image6.emf"/><Relationship Id="rId1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abSelected="1" zoomScale="202" zoomScaleNormal="202" workbookViewId="0"/>
  </sheetViews>
  <sheetFormatPr defaultRowHeight="15" x14ac:dyDescent="0.25"/>
  <sheetData>
    <row r="1" spans="1:10" x14ac:dyDescent="0.25">
      <c r="A1" s="6" t="s">
        <v>0</v>
      </c>
    </row>
    <row r="3" spans="1:10" x14ac:dyDescent="0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6" spans="1:10" x14ac:dyDescent="0.25">
      <c r="A6" s="4" t="s">
        <v>2</v>
      </c>
    </row>
    <row r="7" spans="1:10" x14ac:dyDescent="0.25">
      <c r="C7" t="s">
        <v>5</v>
      </c>
      <c r="D7">
        <f>90+6</f>
        <v>96</v>
      </c>
      <c r="E7" t="s">
        <v>6</v>
      </c>
      <c r="H7" t="s">
        <v>9</v>
      </c>
      <c r="I7" s="5">
        <f>Lp_1-18</f>
        <v>78</v>
      </c>
      <c r="J7" t="s">
        <v>6</v>
      </c>
    </row>
    <row r="8" spans="1:10" x14ac:dyDescent="0.25">
      <c r="A8" s="4" t="s">
        <v>3</v>
      </c>
      <c r="B8">
        <v>1</v>
      </c>
      <c r="C8" t="s">
        <v>4</v>
      </c>
      <c r="F8" t="s">
        <v>7</v>
      </c>
      <c r="G8" t="s">
        <v>8</v>
      </c>
      <c r="H8" t="s">
        <v>4</v>
      </c>
    </row>
    <row r="10" spans="1:10" x14ac:dyDescent="0.25">
      <c r="A10" s="6" t="s">
        <v>10</v>
      </c>
    </row>
    <row r="11" spans="1:10" x14ac:dyDescent="0.25">
      <c r="A11" s="8" t="s">
        <v>11</v>
      </c>
      <c r="B11" s="8"/>
      <c r="C11" s="8"/>
      <c r="D11" s="8"/>
      <c r="E11" s="8"/>
      <c r="F11" s="8"/>
      <c r="G11" s="8"/>
      <c r="H11" s="8"/>
      <c r="I11" s="8"/>
    </row>
    <row r="12" spans="1:10" x14ac:dyDescent="0.25">
      <c r="A12" t="s">
        <v>3</v>
      </c>
      <c r="B12">
        <v>1</v>
      </c>
      <c r="C12" t="s">
        <v>4</v>
      </c>
      <c r="D12" t="s">
        <v>12</v>
      </c>
      <c r="E12">
        <v>96</v>
      </c>
    </row>
    <row r="13" spans="1:10" x14ac:dyDescent="0.25">
      <c r="A13" t="s">
        <v>7</v>
      </c>
      <c r="B13">
        <v>2</v>
      </c>
      <c r="C13" t="s">
        <v>4</v>
      </c>
      <c r="D13" t="s">
        <v>12</v>
      </c>
      <c r="E13">
        <v>90</v>
      </c>
      <c r="F13">
        <v>-6</v>
      </c>
      <c r="H13">
        <f>20*LOG10(2)</f>
        <v>6.0205999132796242</v>
      </c>
    </row>
    <row r="14" spans="1:10" x14ac:dyDescent="0.25">
      <c r="A14" t="s">
        <v>13</v>
      </c>
      <c r="B14">
        <v>4</v>
      </c>
      <c r="C14" t="s">
        <v>4</v>
      </c>
      <c r="D14" t="s">
        <v>12</v>
      </c>
      <c r="E14">
        <v>84</v>
      </c>
      <c r="F14">
        <v>-6</v>
      </c>
    </row>
    <row r="15" spans="1:10" x14ac:dyDescent="0.25">
      <c r="A15" s="5" t="s">
        <v>14</v>
      </c>
      <c r="B15" s="5">
        <v>8</v>
      </c>
      <c r="C15" s="5" t="s">
        <v>4</v>
      </c>
      <c r="D15" s="5" t="s">
        <v>12</v>
      </c>
      <c r="E15" s="5">
        <v>78</v>
      </c>
      <c r="F15" s="5">
        <v>-6</v>
      </c>
      <c r="G15" t="s">
        <v>6</v>
      </c>
    </row>
    <row r="17" spans="1:9" x14ac:dyDescent="0.25">
      <c r="A17" s="6" t="s">
        <v>15</v>
      </c>
    </row>
    <row r="18" spans="1:9" x14ac:dyDescent="0.25">
      <c r="A18" t="s">
        <v>20</v>
      </c>
    </row>
    <row r="22" spans="1:9" x14ac:dyDescent="0.25">
      <c r="A22" t="s">
        <v>16</v>
      </c>
      <c r="B22">
        <v>107</v>
      </c>
      <c r="C22" t="s">
        <v>6</v>
      </c>
      <c r="D22" t="s">
        <v>17</v>
      </c>
      <c r="E22">
        <v>1</v>
      </c>
      <c r="F22" t="s">
        <v>4</v>
      </c>
      <c r="G22" t="s">
        <v>18</v>
      </c>
      <c r="H22">
        <f>Lw-11-20*LOG10(rr)</f>
        <v>96</v>
      </c>
      <c r="I22" t="s">
        <v>6</v>
      </c>
    </row>
    <row r="23" spans="1:9" x14ac:dyDescent="0.25">
      <c r="D23" t="s">
        <v>19</v>
      </c>
      <c r="E23">
        <v>7.9</v>
      </c>
      <c r="F23" t="s">
        <v>4</v>
      </c>
      <c r="G23" t="s">
        <v>18</v>
      </c>
      <c r="H23" s="7">
        <f>Lw-11-20*LOG10(E23)</f>
        <v>78.047458174191178</v>
      </c>
      <c r="I23" t="s">
        <v>6</v>
      </c>
    </row>
    <row r="25" spans="1:9" x14ac:dyDescent="0.25">
      <c r="A25" s="6" t="s">
        <v>21</v>
      </c>
    </row>
    <row r="29" spans="1:9" x14ac:dyDescent="0.25">
      <c r="A29" t="s">
        <v>16</v>
      </c>
      <c r="B29">
        <f>96+11+20*LOG10(1)</f>
        <v>107</v>
      </c>
      <c r="C29" t="s">
        <v>6</v>
      </c>
    </row>
    <row r="34" spans="1:3" x14ac:dyDescent="0.25">
      <c r="A34" t="s">
        <v>17</v>
      </c>
      <c r="B34">
        <f>10^((107-78-11)/20)</f>
        <v>7.9432823472428176</v>
      </c>
      <c r="C34" t="s">
        <v>4</v>
      </c>
    </row>
  </sheetData>
  <mergeCells count="1">
    <mergeCell ref="A3:J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38100</xdr:colOff>
                <xdr:row>18</xdr:row>
                <xdr:rowOff>47625</xdr:rowOff>
              </from>
              <to>
                <xdr:col>4</xdr:col>
                <xdr:colOff>133350</xdr:colOff>
                <xdr:row>20</xdr:row>
                <xdr:rowOff>66675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0</xdr:col>
                <xdr:colOff>38100</xdr:colOff>
                <xdr:row>25</xdr:row>
                <xdr:rowOff>47625</xdr:rowOff>
              </from>
              <to>
                <xdr:col>4</xdr:col>
                <xdr:colOff>133350</xdr:colOff>
                <xdr:row>27</xdr:row>
                <xdr:rowOff>66675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0</xdr:col>
                <xdr:colOff>38100</xdr:colOff>
                <xdr:row>30</xdr:row>
                <xdr:rowOff>47625</xdr:rowOff>
              </from>
              <to>
                <xdr:col>4</xdr:col>
                <xdr:colOff>133350</xdr:colOff>
                <xdr:row>32</xdr:row>
                <xdr:rowOff>66675</xdr:rowOff>
              </to>
            </anchor>
          </objectPr>
        </oleObject>
      </mc:Choice>
      <mc:Fallback>
        <oleObject progId="Equation.3" shapeId="1027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5"/>
  <sheetViews>
    <sheetView zoomScale="210" zoomScaleNormal="210" workbookViewId="0"/>
  </sheetViews>
  <sheetFormatPr defaultRowHeight="15" x14ac:dyDescent="0.25"/>
  <sheetData>
    <row r="1" spans="1:4" x14ac:dyDescent="0.25">
      <c r="A1" s="6" t="s">
        <v>24</v>
      </c>
    </row>
    <row r="3" spans="1:4" x14ac:dyDescent="0.25">
      <c r="A3" s="1" t="s">
        <v>22</v>
      </c>
    </row>
    <row r="4" spans="1:4" x14ac:dyDescent="0.25">
      <c r="A4" s="1" t="s">
        <v>23</v>
      </c>
    </row>
    <row r="6" spans="1:4" x14ac:dyDescent="0.25">
      <c r="A6" t="s">
        <v>5</v>
      </c>
      <c r="B6">
        <f>80+4</f>
        <v>84</v>
      </c>
      <c r="C6" t="s">
        <v>6</v>
      </c>
    </row>
    <row r="7" spans="1:4" x14ac:dyDescent="0.25">
      <c r="A7" t="s">
        <v>25</v>
      </c>
      <c r="B7">
        <f>3+6/2</f>
        <v>6</v>
      </c>
      <c r="C7" t="s">
        <v>26</v>
      </c>
    </row>
    <row r="10" spans="1:4" x14ac:dyDescent="0.25">
      <c r="A10" t="s">
        <v>9</v>
      </c>
      <c r="B10">
        <f>B6-3</f>
        <v>81</v>
      </c>
      <c r="C10" t="s">
        <v>6</v>
      </c>
      <c r="D10" s="1"/>
    </row>
    <row r="11" spans="1:4" x14ac:dyDescent="0.25">
      <c r="A11" t="s">
        <v>27</v>
      </c>
      <c r="B11" t="s">
        <v>8</v>
      </c>
      <c r="C11" t="s">
        <v>26</v>
      </c>
      <c r="D11" s="1"/>
    </row>
    <row r="15" spans="1:4" x14ac:dyDescent="0.25">
      <c r="A15" s="6" t="s">
        <v>28</v>
      </c>
    </row>
    <row r="16" spans="1:4" x14ac:dyDescent="0.25">
      <c r="A16" t="s">
        <v>29</v>
      </c>
    </row>
    <row r="17" spans="1:9" x14ac:dyDescent="0.25">
      <c r="A17" t="s">
        <v>30</v>
      </c>
    </row>
    <row r="18" spans="1:9" x14ac:dyDescent="0.25">
      <c r="A18" t="s">
        <v>31</v>
      </c>
    </row>
    <row r="19" spans="1:9" x14ac:dyDescent="0.25">
      <c r="A19" t="s">
        <v>32</v>
      </c>
      <c r="D19" t="s">
        <v>27</v>
      </c>
      <c r="E19">
        <f>B7/2</f>
        <v>3</v>
      </c>
      <c r="F19" t="s">
        <v>26</v>
      </c>
    </row>
    <row r="21" spans="1:9" x14ac:dyDescent="0.25">
      <c r="A21" s="6" t="s">
        <v>15</v>
      </c>
    </row>
    <row r="22" spans="1:9" x14ac:dyDescent="0.25">
      <c r="A22" t="s">
        <v>34</v>
      </c>
    </row>
    <row r="23" spans="1:9" x14ac:dyDescent="0.25">
      <c r="G23" t="s">
        <v>35</v>
      </c>
      <c r="H23">
        <v>100</v>
      </c>
      <c r="I23" t="s">
        <v>36</v>
      </c>
    </row>
    <row r="24" spans="1:9" x14ac:dyDescent="0.25">
      <c r="F24" t="s">
        <v>37</v>
      </c>
      <c r="G24" t="s">
        <v>39</v>
      </c>
      <c r="H24">
        <v>5.3</v>
      </c>
      <c r="I24" t="s">
        <v>38</v>
      </c>
    </row>
    <row r="27" spans="1:9" x14ac:dyDescent="0.25">
      <c r="A27" t="s">
        <v>33</v>
      </c>
    </row>
    <row r="29" spans="1:9" x14ac:dyDescent="0.25">
      <c r="D29" t="s">
        <v>16</v>
      </c>
      <c r="E29" s="6">
        <v>82.25</v>
      </c>
      <c r="F29" t="s">
        <v>6</v>
      </c>
      <c r="G29" t="s">
        <v>9</v>
      </c>
      <c r="H29" s="7">
        <f>E29+10*LOG10(4/H24)</f>
        <v>81.027841217271728</v>
      </c>
      <c r="I29" t="s">
        <v>6</v>
      </c>
    </row>
    <row r="30" spans="1:9" x14ac:dyDescent="0.25">
      <c r="D30" s="6" t="s">
        <v>27</v>
      </c>
      <c r="E30" s="6">
        <f>0.16*H23/H24</f>
        <v>3.0188679245283021</v>
      </c>
      <c r="F30" s="6" t="s">
        <v>26</v>
      </c>
    </row>
    <row r="32" spans="1:9" x14ac:dyDescent="0.25">
      <c r="A32" s="6" t="s">
        <v>40</v>
      </c>
    </row>
    <row r="34" spans="3:5" x14ac:dyDescent="0.25">
      <c r="C34" s="9" t="s">
        <v>41</v>
      </c>
      <c r="D34">
        <f>0.16*V/B7</f>
        <v>2.6666666666666665</v>
      </c>
      <c r="E34" t="s">
        <v>38</v>
      </c>
    </row>
    <row r="38" spans="3:5" x14ac:dyDescent="0.25">
      <c r="C38" s="9" t="s">
        <v>41</v>
      </c>
      <c r="D38">
        <f>B6-10*LOG10(4/D34)</f>
        <v>82.239087409443187</v>
      </c>
      <c r="E38" t="s">
        <v>6</v>
      </c>
    </row>
    <row r="41" spans="3:5" x14ac:dyDescent="0.25">
      <c r="C41" s="9" t="s">
        <v>41</v>
      </c>
      <c r="D41">
        <f>4/(10^((B10-D38)/10))</f>
        <v>5.3206995065836775</v>
      </c>
      <c r="E41" t="s">
        <v>38</v>
      </c>
    </row>
    <row r="45" spans="3:5" x14ac:dyDescent="0.25">
      <c r="C45" s="9" t="s">
        <v>41</v>
      </c>
      <c r="D45">
        <f>0.16*V/D41</f>
        <v>3.0071234017636344</v>
      </c>
      <c r="E45" t="s">
        <v>26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50" r:id="rId4">
          <objectPr defaultSize="0" autoPict="0" r:id="rId5">
            <anchor moveWithCells="1">
              <from>
                <xdr:col>0</xdr:col>
                <xdr:colOff>47625</xdr:colOff>
                <xdr:row>27</xdr:row>
                <xdr:rowOff>28575</xdr:rowOff>
              </from>
              <to>
                <xdr:col>2</xdr:col>
                <xdr:colOff>314325</xdr:colOff>
                <xdr:row>30</xdr:row>
                <xdr:rowOff>19050</xdr:rowOff>
              </to>
            </anchor>
          </objectPr>
        </oleObject>
      </mc:Choice>
      <mc:Fallback>
        <oleObject progId="Equation.3" shapeId="2050" r:id="rId4"/>
      </mc:Fallback>
    </mc:AlternateContent>
    <mc:AlternateContent xmlns:mc="http://schemas.openxmlformats.org/markup-compatibility/2006">
      <mc:Choice Requires="x14">
        <oleObject progId="Equation.3" shapeId="2051" r:id="rId6">
          <objectPr defaultSize="0" autoPict="0" r:id="rId7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2</xdr:col>
                <xdr:colOff>238125</xdr:colOff>
                <xdr:row>24</xdr:row>
                <xdr:rowOff>180975</xdr:rowOff>
              </to>
            </anchor>
          </objectPr>
        </oleObject>
      </mc:Choice>
      <mc:Fallback>
        <oleObject progId="Equation.3" shapeId="2051" r:id="rId6"/>
      </mc:Fallback>
    </mc:AlternateContent>
    <mc:AlternateContent xmlns:mc="http://schemas.openxmlformats.org/markup-compatibility/2006">
      <mc:Choice Requires="x14">
        <oleObject progId="Equation.3" shapeId="2052" r:id="rId8">
          <objectPr defaultSize="0" autoPict="0" r:id="rId9">
            <anchor moveWithCells="1">
              <from>
                <xdr:col>2</xdr:col>
                <xdr:colOff>371475</xdr:colOff>
                <xdr:row>22</xdr:row>
                <xdr:rowOff>9525</xdr:rowOff>
              </from>
              <to>
                <xdr:col>5</xdr:col>
                <xdr:colOff>0</xdr:colOff>
                <xdr:row>24</xdr:row>
                <xdr:rowOff>190500</xdr:rowOff>
              </to>
            </anchor>
          </objectPr>
        </oleObject>
      </mc:Choice>
      <mc:Fallback>
        <oleObject progId="Equation.3" shapeId="2052" r:id="rId8"/>
      </mc:Fallback>
    </mc:AlternateContent>
    <mc:AlternateContent xmlns:mc="http://schemas.openxmlformats.org/markup-compatibility/2006">
      <mc:Choice Requires="x14">
        <oleObject progId="Equation.3" shapeId="2053" r:id="rId10">
          <objectPr defaultSize="0" autoPict="0" r:id="rId11">
            <anchor moveWithCells="1">
              <from>
                <xdr:col>0</xdr:col>
                <xdr:colOff>123825</xdr:colOff>
                <xdr:row>43</xdr:row>
                <xdr:rowOff>19050</xdr:rowOff>
              </from>
              <to>
                <xdr:col>2</xdr:col>
                <xdr:colOff>361950</xdr:colOff>
                <xdr:row>46</xdr:row>
                <xdr:rowOff>9525</xdr:rowOff>
              </to>
            </anchor>
          </objectPr>
        </oleObject>
      </mc:Choice>
      <mc:Fallback>
        <oleObject progId="Equation.3" shapeId="2053" r:id="rId10"/>
      </mc:Fallback>
    </mc:AlternateContent>
    <mc:AlternateContent xmlns:mc="http://schemas.openxmlformats.org/markup-compatibility/2006">
      <mc:Choice Requires="x14">
        <oleObject progId="Equation.3" shapeId="2054" r:id="rId12">
          <objectPr defaultSize="0" autoPict="0" r:id="rId13">
            <anchor moveWithCells="1">
              <from>
                <xdr:col>0</xdr:col>
                <xdr:colOff>66675</xdr:colOff>
                <xdr:row>32</xdr:row>
                <xdr:rowOff>38100</xdr:rowOff>
              </from>
              <to>
                <xdr:col>2</xdr:col>
                <xdr:colOff>304800</xdr:colOff>
                <xdr:row>35</xdr:row>
                <xdr:rowOff>28575</xdr:rowOff>
              </to>
            </anchor>
          </objectPr>
        </oleObject>
      </mc:Choice>
      <mc:Fallback>
        <oleObject progId="Equation.3" shapeId="2054" r:id="rId12"/>
      </mc:Fallback>
    </mc:AlternateContent>
    <mc:AlternateContent xmlns:mc="http://schemas.openxmlformats.org/markup-compatibility/2006">
      <mc:Choice Requires="x14">
        <oleObject progId="Equation.3" shapeId="2055" r:id="rId14">
          <objectPr defaultSize="0" autoPict="0" r:id="rId15">
            <anchor moveWithCells="1">
              <from>
                <xdr:col>0</xdr:col>
                <xdr:colOff>47625</xdr:colOff>
                <xdr:row>36</xdr:row>
                <xdr:rowOff>28575</xdr:rowOff>
              </from>
              <to>
                <xdr:col>2</xdr:col>
                <xdr:colOff>314325</xdr:colOff>
                <xdr:row>39</xdr:row>
                <xdr:rowOff>19050</xdr:rowOff>
              </to>
            </anchor>
          </objectPr>
        </oleObject>
      </mc:Choice>
      <mc:Fallback>
        <oleObject progId="Equation.3" shapeId="2055" r:id="rId14"/>
      </mc:Fallback>
    </mc:AlternateContent>
    <mc:AlternateContent xmlns:mc="http://schemas.openxmlformats.org/markup-compatibility/2006">
      <mc:Choice Requires="x14">
        <oleObject progId="Equation.3" shapeId="2057" r:id="rId16">
          <objectPr defaultSize="0" r:id="rId17">
            <anchor moveWithCells="1">
              <from>
                <xdr:col>0</xdr:col>
                <xdr:colOff>266700</xdr:colOff>
                <xdr:row>39</xdr:row>
                <xdr:rowOff>114300</xdr:rowOff>
              </from>
              <to>
                <xdr:col>2</xdr:col>
                <xdr:colOff>314325</xdr:colOff>
                <xdr:row>42</xdr:row>
                <xdr:rowOff>76200</xdr:rowOff>
              </to>
            </anchor>
          </objectPr>
        </oleObject>
      </mc:Choice>
      <mc:Fallback>
        <oleObject progId="Equation.3" shapeId="2057" r:id="rId1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Es.1</vt:lpstr>
      <vt:lpstr>Es. 2</vt:lpstr>
      <vt:lpstr>Lp_1</vt:lpstr>
      <vt:lpstr>Lp_2</vt:lpstr>
      <vt:lpstr>Lw</vt:lpstr>
      <vt:lpstr>Lww</vt:lpstr>
      <vt:lpstr>rr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2020-03-19T10:04:52Z</dcterms:created>
  <dcterms:modified xsi:type="dcterms:W3CDTF">2020-03-19T11:19:46Z</dcterms:modified>
</cp:coreProperties>
</file>