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Acustica_Illuminotecnica_2015\XLS-2017\"/>
    </mc:Choice>
  </mc:AlternateContent>
  <bookViews>
    <workbookView xWindow="1032" yWindow="0" windowWidth="7164" windowHeight="6432" activeTab="1"/>
  </bookViews>
  <sheets>
    <sheet name="Flusso Totale" sheetId="1" r:id="rId1"/>
    <sheet name="E diretto" sheetId="2" r:id="rId2"/>
  </sheets>
  <definedNames>
    <definedName name="a">'Flusso Totale'!$B$4</definedName>
    <definedName name="b">'Flusso Totale'!$B$5</definedName>
    <definedName name="Em">'Flusso Totale'!$B$16</definedName>
    <definedName name="h">'Flusso Totale'!$B$7</definedName>
    <definedName name="hh">'E diretto'!$B$15</definedName>
    <definedName name="htot">'Flusso Totale'!$B$6</definedName>
    <definedName name="hu">'Flusso Totale'!$B$8</definedName>
    <definedName name="k">'Flusso Totale'!$B$10</definedName>
    <definedName name="M">'Flusso Totale'!$B$15</definedName>
    <definedName name="U">'Flusso Totale'!$B$14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2" l="1"/>
  <c r="B19" i="2"/>
  <c r="C18" i="2"/>
  <c r="C17" i="2"/>
  <c r="C16" i="2"/>
  <c r="B15" i="2"/>
  <c r="B14" i="2"/>
  <c r="B12" i="2"/>
  <c r="B11" i="2"/>
  <c r="B10" i="2"/>
  <c r="B7" i="2"/>
  <c r="B5" i="2"/>
  <c r="B4" i="2"/>
  <c r="B24" i="1"/>
  <c r="B18" i="1"/>
  <c r="B10" i="1"/>
  <c r="B8" i="1"/>
  <c r="B7" i="1"/>
</calcChain>
</file>

<file path=xl/sharedStrings.xml><?xml version="1.0" encoding="utf-8"?>
<sst xmlns="http://schemas.openxmlformats.org/spreadsheetml/2006/main" count="61" uniqueCount="40">
  <si>
    <t>Calcolo del flusso totale - Aula O</t>
  </si>
  <si>
    <t>Dimensioni del locale</t>
  </si>
  <si>
    <t>a =</t>
  </si>
  <si>
    <t>m</t>
  </si>
  <si>
    <t>b =</t>
  </si>
  <si>
    <t>htot =</t>
  </si>
  <si>
    <t>h =</t>
  </si>
  <si>
    <t>hu =</t>
  </si>
  <si>
    <t>k =</t>
  </si>
  <si>
    <t>rpar =</t>
  </si>
  <si>
    <t>rsoff =</t>
  </si>
  <si>
    <t>U =</t>
  </si>
  <si>
    <t>dalla tabella</t>
  </si>
  <si>
    <t>M =</t>
  </si>
  <si>
    <t>dal grafico</t>
  </si>
  <si>
    <t>Em =</t>
  </si>
  <si>
    <t>lux</t>
  </si>
  <si>
    <t>Phi,tot =</t>
  </si>
  <si>
    <t>lumen</t>
  </si>
  <si>
    <t>Ph,1lamp=</t>
  </si>
  <si>
    <t>N =</t>
  </si>
  <si>
    <t>In realta' sono</t>
  </si>
  <si>
    <t>Illuminamento diretto</t>
  </si>
  <si>
    <t>PHI =</t>
  </si>
  <si>
    <t>lm</t>
  </si>
  <si>
    <t>Omega =</t>
  </si>
  <si>
    <t>sterad</t>
  </si>
  <si>
    <t>I =</t>
  </si>
  <si>
    <t>cd</t>
  </si>
  <si>
    <t>intensita' uniforme (senza riflettore)</t>
  </si>
  <si>
    <t>Edir,max =</t>
  </si>
  <si>
    <t>d =</t>
  </si>
  <si>
    <t>r =</t>
  </si>
  <si>
    <t>alfa =</t>
  </si>
  <si>
    <t>rad</t>
  </si>
  <si>
    <t>Edir,d =</t>
  </si>
  <si>
    <t>r' =</t>
  </si>
  <si>
    <t>S = 2*pi*r*h =</t>
  </si>
  <si>
    <t>m2</t>
  </si>
  <si>
    <t>I = PHI/Omega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</si>
</sst>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2</xdr:row>
      <xdr:rowOff>0</xdr:rowOff>
    </xdr:from>
    <xdr:to>
      <xdr:col>5</xdr:col>
      <xdr:colOff>421442</xdr:colOff>
      <xdr:row>7</xdr:row>
      <xdr:rowOff>181032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247" y="366101"/>
          <a:ext cx="1638938" cy="1096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195821</xdr:colOff>
      <xdr:row>15</xdr:row>
      <xdr:rowOff>42570</xdr:rowOff>
    </xdr:from>
    <xdr:to>
      <xdr:col>5</xdr:col>
      <xdr:colOff>417184</xdr:colOff>
      <xdr:row>19</xdr:row>
      <xdr:rowOff>123362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2067" y="2788324"/>
          <a:ext cx="1438860" cy="812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opLeftCell="A7" zoomScale="179" zoomScaleNormal="179" workbookViewId="0">
      <selection activeCell="B7" sqref="B7"/>
    </sheetView>
  </sheetViews>
  <sheetFormatPr defaultRowHeight="14.4" x14ac:dyDescent="0.3"/>
  <sheetData>
    <row r="1" spans="1:3" x14ac:dyDescent="0.3">
      <c r="A1" t="s">
        <v>0</v>
      </c>
    </row>
    <row r="3" spans="1:3" x14ac:dyDescent="0.3">
      <c r="A3" t="s">
        <v>1</v>
      </c>
    </row>
    <row r="4" spans="1:3" x14ac:dyDescent="0.3">
      <c r="A4" t="s">
        <v>2</v>
      </c>
      <c r="B4">
        <v>12</v>
      </c>
      <c r="C4" t="s">
        <v>3</v>
      </c>
    </row>
    <row r="5" spans="1:3" x14ac:dyDescent="0.3">
      <c r="A5" t="s">
        <v>4</v>
      </c>
      <c r="B5">
        <v>14</v>
      </c>
      <c r="C5" t="s">
        <v>3</v>
      </c>
    </row>
    <row r="6" spans="1:3" x14ac:dyDescent="0.3">
      <c r="A6" t="s">
        <v>5</v>
      </c>
      <c r="B6">
        <v>9</v>
      </c>
      <c r="C6" t="s">
        <v>3</v>
      </c>
    </row>
    <row r="7" spans="1:3" x14ac:dyDescent="0.3">
      <c r="A7" t="s">
        <v>6</v>
      </c>
      <c r="B7">
        <f>B6-1</f>
        <v>8</v>
      </c>
      <c r="C7" t="s">
        <v>3</v>
      </c>
    </row>
    <row r="8" spans="1:3" x14ac:dyDescent="0.3">
      <c r="A8" t="s">
        <v>7</v>
      </c>
      <c r="B8">
        <f>B7-1</f>
        <v>7</v>
      </c>
      <c r="C8" t="s">
        <v>3</v>
      </c>
    </row>
    <row r="10" spans="1:3" x14ac:dyDescent="0.3">
      <c r="A10" t="s">
        <v>8</v>
      </c>
      <c r="B10">
        <f>a*b/(hu*(a+b))</f>
        <v>0.92307692307692313</v>
      </c>
    </row>
    <row r="11" spans="1:3" x14ac:dyDescent="0.3">
      <c r="A11" t="s">
        <v>9</v>
      </c>
      <c r="B11">
        <v>0.5</v>
      </c>
    </row>
    <row r="12" spans="1:3" x14ac:dyDescent="0.3">
      <c r="A12" t="s">
        <v>10</v>
      </c>
      <c r="B12">
        <v>0.5</v>
      </c>
    </row>
    <row r="14" spans="1:3" x14ac:dyDescent="0.3">
      <c r="A14" t="s">
        <v>11</v>
      </c>
      <c r="B14">
        <v>0.5</v>
      </c>
      <c r="C14" t="s">
        <v>12</v>
      </c>
    </row>
    <row r="15" spans="1:3" x14ac:dyDescent="0.3">
      <c r="A15" t="s">
        <v>13</v>
      </c>
      <c r="B15">
        <v>0.75</v>
      </c>
      <c r="C15" t="s">
        <v>14</v>
      </c>
    </row>
    <row r="16" spans="1:3" x14ac:dyDescent="0.3">
      <c r="A16" t="s">
        <v>15</v>
      </c>
      <c r="B16">
        <v>200</v>
      </c>
      <c r="C16" t="s">
        <v>16</v>
      </c>
    </row>
    <row r="18" spans="1:3" x14ac:dyDescent="0.3">
      <c r="A18" t="s">
        <v>17</v>
      </c>
      <c r="B18">
        <f>Em*a*b/U/M</f>
        <v>89600</v>
      </c>
      <c r="C18" t="s">
        <v>18</v>
      </c>
    </row>
    <row r="22" spans="1:3" x14ac:dyDescent="0.3">
      <c r="A22" t="s">
        <v>19</v>
      </c>
      <c r="B22">
        <v>3350</v>
      </c>
      <c r="C22" t="s">
        <v>18</v>
      </c>
    </row>
    <row r="24" spans="1:3" x14ac:dyDescent="0.3">
      <c r="A24" t="s">
        <v>20</v>
      </c>
      <c r="B24">
        <f>B18/B22</f>
        <v>26.746268656716417</v>
      </c>
      <c r="C24">
        <v>27</v>
      </c>
    </row>
    <row r="25" spans="1:3" x14ac:dyDescent="0.3">
      <c r="A25" t="s">
        <v>21</v>
      </c>
      <c r="C25">
        <v>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36" zoomScaleNormal="136" workbookViewId="0">
      <selection activeCell="C17" sqref="C17"/>
    </sheetView>
  </sheetViews>
  <sheetFormatPr defaultRowHeight="14.4" x14ac:dyDescent="0.3"/>
  <sheetData>
    <row r="1" spans="1:4" x14ac:dyDescent="0.3">
      <c r="A1" t="s">
        <v>22</v>
      </c>
    </row>
    <row r="3" spans="1:4" x14ac:dyDescent="0.3">
      <c r="A3" t="s">
        <v>23</v>
      </c>
      <c r="B3">
        <v>2000</v>
      </c>
      <c r="C3" t="s">
        <v>24</v>
      </c>
    </row>
    <row r="4" spans="1:4" x14ac:dyDescent="0.3">
      <c r="A4" t="s">
        <v>25</v>
      </c>
      <c r="B4">
        <f>4*PI()</f>
        <v>12.566370614359172</v>
      </c>
      <c r="C4" t="s">
        <v>26</v>
      </c>
    </row>
    <row r="5" spans="1:4" x14ac:dyDescent="0.3">
      <c r="A5" t="s">
        <v>27</v>
      </c>
      <c r="B5">
        <f>B3/B4</f>
        <v>159.15494309189535</v>
      </c>
      <c r="C5" t="s">
        <v>28</v>
      </c>
      <c r="D5" t="s">
        <v>29</v>
      </c>
    </row>
    <row r="6" spans="1:4" x14ac:dyDescent="0.3">
      <c r="A6" t="s">
        <v>7</v>
      </c>
      <c r="B6">
        <v>2</v>
      </c>
      <c r="C6" t="s">
        <v>3</v>
      </c>
    </row>
    <row r="7" spans="1:4" x14ac:dyDescent="0.3">
      <c r="A7" t="s">
        <v>30</v>
      </c>
      <c r="B7">
        <f>B5/B6^2</f>
        <v>39.788735772973837</v>
      </c>
      <c r="C7" t="s">
        <v>16</v>
      </c>
    </row>
    <row r="9" spans="1:4" x14ac:dyDescent="0.3">
      <c r="A9" t="s">
        <v>31</v>
      </c>
      <c r="B9">
        <v>3</v>
      </c>
      <c r="C9" t="s">
        <v>3</v>
      </c>
    </row>
    <row r="10" spans="1:4" x14ac:dyDescent="0.3">
      <c r="A10" t="s">
        <v>32</v>
      </c>
      <c r="B10">
        <f>SQRT(B6^2+B9^2)</f>
        <v>3.6055512754639891</v>
      </c>
      <c r="C10" t="s">
        <v>3</v>
      </c>
    </row>
    <row r="11" spans="1:4" x14ac:dyDescent="0.3">
      <c r="A11" t="s">
        <v>33</v>
      </c>
      <c r="B11">
        <f>ATAN(3/2)</f>
        <v>0.98279372324732905</v>
      </c>
      <c r="C11" t="s">
        <v>34</v>
      </c>
    </row>
    <row r="12" spans="1:4" x14ac:dyDescent="0.3">
      <c r="A12" t="s">
        <v>35</v>
      </c>
      <c r="B12">
        <f>B5/B10^2*COS(B11)</f>
        <v>6.7910213971761184</v>
      </c>
      <c r="C12" t="s">
        <v>16</v>
      </c>
    </row>
    <row r="14" spans="1:4" x14ac:dyDescent="0.3">
      <c r="A14" t="s">
        <v>36</v>
      </c>
      <c r="B14">
        <f>COS(B11)</f>
        <v>0.55470019622522915</v>
      </c>
      <c r="C14" t="s">
        <v>3</v>
      </c>
    </row>
    <row r="15" spans="1:4" x14ac:dyDescent="0.3">
      <c r="A15" t="s">
        <v>6</v>
      </c>
      <c r="B15">
        <f>1-B14</f>
        <v>0.44529980377477085</v>
      </c>
      <c r="C15" t="s">
        <v>3</v>
      </c>
    </row>
    <row r="16" spans="1:4" x14ac:dyDescent="0.3">
      <c r="A16" t="s">
        <v>37</v>
      </c>
      <c r="C16">
        <f>2*PI()*1*hh</f>
        <v>2.7979011843675932</v>
      </c>
      <c r="D16" t="s">
        <v>38</v>
      </c>
    </row>
    <row r="17" spans="1:4" x14ac:dyDescent="0.3">
      <c r="A17" t="s">
        <v>25</v>
      </c>
      <c r="C17">
        <f>C16</f>
        <v>2.7979011843675932</v>
      </c>
      <c r="D17" t="s">
        <v>26</v>
      </c>
    </row>
    <row r="18" spans="1:4" x14ac:dyDescent="0.3">
      <c r="A18" t="s">
        <v>39</v>
      </c>
      <c r="C18">
        <f>B3/C17</f>
        <v>714.8215280705341</v>
      </c>
      <c r="D18" t="s">
        <v>28</v>
      </c>
    </row>
    <row r="19" spans="1:4" x14ac:dyDescent="0.3">
      <c r="A19" t="s">
        <v>30</v>
      </c>
      <c r="B19">
        <f>C18/B6^2</f>
        <v>178.70538201763353</v>
      </c>
      <c r="C19" t="s">
        <v>16</v>
      </c>
    </row>
    <row r="20" spans="1:4" x14ac:dyDescent="0.3">
      <c r="A20" t="s">
        <v>35</v>
      </c>
      <c r="B20">
        <f>C18/B10^2*COS(B11)</f>
        <v>30.500895529749496</v>
      </c>
      <c r="C2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Flusso Totale</vt:lpstr>
      <vt:lpstr>E diretto</vt:lpstr>
      <vt:lpstr>a</vt:lpstr>
      <vt:lpstr>b</vt:lpstr>
      <vt:lpstr>Em</vt:lpstr>
      <vt:lpstr>h</vt:lpstr>
      <vt:lpstr>hh</vt:lpstr>
      <vt:lpstr>htot</vt:lpstr>
      <vt:lpstr>hu</vt:lpstr>
      <vt:lpstr>k</vt:lpstr>
      <vt:lpstr>M</vt:lpstr>
      <vt:lpstr>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2017-05-25T10:18:46Z</dcterms:created>
  <dcterms:modified xsi:type="dcterms:W3CDTF">2017-05-25T11:19:57Z</dcterms:modified>
</cp:coreProperties>
</file>