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WWW\Public\Acoustics-Course\"/>
    </mc:Choice>
  </mc:AlternateContent>
  <bookViews>
    <workbookView xWindow="2064" yWindow="0" windowWidth="11232" windowHeight="5676"/>
  </bookViews>
  <sheets>
    <sheet name="Exc.1" sheetId="1" r:id="rId1"/>
    <sheet name="Exc.2" sheetId="2" r:id="rId2"/>
  </sheets>
  <definedNames>
    <definedName name="d">Exc.2!$F$4</definedName>
    <definedName name="dd">Exc.2!$D$6</definedName>
    <definedName name="delta">Exc.2!$D$18</definedName>
    <definedName name="f">Exc.2!$I$4</definedName>
    <definedName name="heff">Exc.2!$C$9</definedName>
    <definedName name="Lp">Exc.2!$D$4</definedName>
    <definedName name="N">Exc.2!$D$19</definedName>
    <definedName name="V">Exc.1!$B$3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2" l="1"/>
  <c r="D29" i="2"/>
  <c r="D19" i="2"/>
  <c r="D18" i="2"/>
  <c r="D17" i="2"/>
  <c r="G7" i="2"/>
  <c r="D7" i="2"/>
  <c r="I4" i="2"/>
  <c r="E25" i="1"/>
  <c r="B18" i="1"/>
  <c r="C17" i="1"/>
  <c r="D17" i="1"/>
  <c r="E17" i="1"/>
  <c r="F17" i="1"/>
  <c r="G17" i="1"/>
  <c r="B17" i="1"/>
  <c r="B14" i="1"/>
  <c r="C13" i="1"/>
  <c r="D13" i="1"/>
  <c r="E13" i="1"/>
  <c r="F13" i="1"/>
  <c r="G13" i="1"/>
  <c r="B13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<sst xmlns="http://schemas.openxmlformats.org/spreadsheetml/2006/main" count="47" uniqueCount="35">
  <si>
    <t>Exercise on reverberant soundfield</t>
  </si>
  <si>
    <t>V =</t>
  </si>
  <si>
    <t>Input data</t>
  </si>
  <si>
    <t>mc</t>
  </si>
  <si>
    <t>freq. (Hz)</t>
  </si>
  <si>
    <r>
      <t>L</t>
    </r>
    <r>
      <rPr>
        <vertAlign val="subscript"/>
        <sz val="12"/>
        <color theme="1"/>
        <rFont val="Times New Roman"/>
        <family val="1"/>
      </rPr>
      <t>W</t>
    </r>
    <r>
      <rPr>
        <sz val="12"/>
        <color theme="1"/>
        <rFont val="Times New Roman"/>
        <family val="1"/>
      </rPr>
      <t xml:space="preserve"> (dB)</t>
    </r>
  </si>
  <si>
    <r>
      <t>T</t>
    </r>
    <r>
      <rPr>
        <vertAlign val="subscript"/>
        <sz val="12"/>
        <color theme="1"/>
        <rFont val="Times New Roman"/>
        <family val="1"/>
      </rPr>
      <t>30</t>
    </r>
    <r>
      <rPr>
        <sz val="12"/>
        <color theme="1"/>
        <rFont val="Times New Roman"/>
        <family val="1"/>
      </rPr>
      <t xml:space="preserve"> (s)</t>
    </r>
  </si>
  <si>
    <t>Lp,rev (dB)</t>
  </si>
  <si>
    <t>Lptot,LIN (dB)</t>
  </si>
  <si>
    <t>dB</t>
  </si>
  <si>
    <t>A-weighting</t>
  </si>
  <si>
    <t>Lp,rev (dBA)</t>
  </si>
  <si>
    <t>Lptot,Aw (dBA)</t>
  </si>
  <si>
    <t>dcr =</t>
  </si>
  <si>
    <t>m</t>
  </si>
  <si>
    <t xml:space="preserve">Exercise 2 </t>
  </si>
  <si>
    <t>Line Source</t>
  </si>
  <si>
    <t>Input Data</t>
  </si>
  <si>
    <t>Lp =</t>
  </si>
  <si>
    <t>dB at</t>
  </si>
  <si>
    <t>f =</t>
  </si>
  <si>
    <t>Hz</t>
  </si>
  <si>
    <t>Receiver at a distance dd =</t>
  </si>
  <si>
    <t>Lp2 =</t>
  </si>
  <si>
    <t>Point Source</t>
  </si>
  <si>
    <t>Lp2' =</t>
  </si>
  <si>
    <t>Barriere</t>
  </si>
  <si>
    <t>heff =</t>
  </si>
  <si>
    <t xml:space="preserve">  S</t>
  </si>
  <si>
    <t xml:space="preserve">    R</t>
  </si>
  <si>
    <t>diff d =</t>
  </si>
  <si>
    <t>Delta =</t>
  </si>
  <si>
    <t>N =</t>
  </si>
  <si>
    <t>Delta Lp (line source) =</t>
  </si>
  <si>
    <t>Delta Lp (point source)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</si>
</sst>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91440</xdr:colOff>
          <xdr:row>7</xdr:row>
          <xdr:rowOff>106680</xdr:rowOff>
        </xdr:from>
        <xdr:to>
          <xdr:col>5</xdr:col>
          <xdr:colOff>342900</xdr:colOff>
          <xdr:row>10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121920</xdr:colOff>
          <xdr:row>18</xdr:row>
          <xdr:rowOff>30480</xdr:rowOff>
        </xdr:from>
        <xdr:to>
          <xdr:col>5</xdr:col>
          <xdr:colOff>236220</xdr:colOff>
          <xdr:row>23</xdr:row>
          <xdr:rowOff>38100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12</xdr:row>
      <xdr:rowOff>137160</xdr:rowOff>
    </xdr:from>
    <xdr:to>
      <xdr:col>7</xdr:col>
      <xdr:colOff>22860</xdr:colOff>
      <xdr:row>13</xdr:row>
      <xdr:rowOff>114300</xdr:rowOff>
    </xdr:to>
    <xdr:sp macro="" textlink="">
      <xdr:nvSpPr>
        <xdr:cNvPr id="2" name="Rectangle 1"/>
        <xdr:cNvSpPr/>
      </xdr:nvSpPr>
      <xdr:spPr>
        <a:xfrm>
          <a:off x="419100" y="2148840"/>
          <a:ext cx="3870960" cy="1447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15240</xdr:colOff>
      <xdr:row>9</xdr:row>
      <xdr:rowOff>76200</xdr:rowOff>
    </xdr:from>
    <xdr:to>
      <xdr:col>3</xdr:col>
      <xdr:colOff>76200</xdr:colOff>
      <xdr:row>12</xdr:row>
      <xdr:rowOff>137160</xdr:rowOff>
    </xdr:to>
    <xdr:sp macro="" textlink="">
      <xdr:nvSpPr>
        <xdr:cNvPr id="3" name="Rectangle 2"/>
        <xdr:cNvSpPr/>
      </xdr:nvSpPr>
      <xdr:spPr>
        <a:xfrm>
          <a:off x="1844040" y="1584960"/>
          <a:ext cx="60960" cy="5638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548640</xdr:colOff>
      <xdr:row>10</xdr:row>
      <xdr:rowOff>114300</xdr:rowOff>
    </xdr:from>
    <xdr:to>
      <xdr:col>2</xdr:col>
      <xdr:colOff>76200</xdr:colOff>
      <xdr:row>11</xdr:row>
      <xdr:rowOff>83820</xdr:rowOff>
    </xdr:to>
    <xdr:sp macro="" textlink="">
      <xdr:nvSpPr>
        <xdr:cNvPr id="4" name="Oval 3"/>
        <xdr:cNvSpPr/>
      </xdr:nvSpPr>
      <xdr:spPr>
        <a:xfrm>
          <a:off x="1158240" y="1790700"/>
          <a:ext cx="137160" cy="13716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5</xdr:col>
      <xdr:colOff>548640</xdr:colOff>
      <xdr:row>10</xdr:row>
      <xdr:rowOff>114300</xdr:rowOff>
    </xdr:from>
    <xdr:to>
      <xdr:col>6</xdr:col>
      <xdr:colOff>76200</xdr:colOff>
      <xdr:row>11</xdr:row>
      <xdr:rowOff>83820</xdr:rowOff>
    </xdr:to>
    <xdr:sp macro="" textlink="">
      <xdr:nvSpPr>
        <xdr:cNvPr id="5" name="Oval 4"/>
        <xdr:cNvSpPr/>
      </xdr:nvSpPr>
      <xdr:spPr>
        <a:xfrm>
          <a:off x="3596640" y="1790700"/>
          <a:ext cx="137160" cy="13716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76200</xdr:colOff>
      <xdr:row>11</xdr:row>
      <xdr:rowOff>15240</xdr:rowOff>
    </xdr:from>
    <xdr:to>
      <xdr:col>5</xdr:col>
      <xdr:colOff>548640</xdr:colOff>
      <xdr:row>11</xdr:row>
      <xdr:rowOff>15240</xdr:rowOff>
    </xdr:to>
    <xdr:cxnSp macro="">
      <xdr:nvCxnSpPr>
        <xdr:cNvPr id="7" name="Straight Connector 6"/>
        <xdr:cNvCxnSpPr>
          <a:stCxn id="4" idx="6"/>
          <a:endCxn id="5" idx="2"/>
        </xdr:cNvCxnSpPr>
      </xdr:nvCxnSpPr>
      <xdr:spPr>
        <a:xfrm>
          <a:off x="1295400" y="1859280"/>
          <a:ext cx="230124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56113</xdr:colOff>
      <xdr:row>9</xdr:row>
      <xdr:rowOff>76200</xdr:rowOff>
    </xdr:from>
    <xdr:to>
      <xdr:col>3</xdr:col>
      <xdr:colOff>45720</xdr:colOff>
      <xdr:row>10</xdr:row>
      <xdr:rowOff>134387</xdr:rowOff>
    </xdr:to>
    <xdr:cxnSp macro="">
      <xdr:nvCxnSpPr>
        <xdr:cNvPr id="11" name="Straight Connector 10"/>
        <xdr:cNvCxnSpPr>
          <a:stCxn id="4" idx="7"/>
          <a:endCxn id="3" idx="0"/>
        </xdr:cNvCxnSpPr>
      </xdr:nvCxnSpPr>
      <xdr:spPr>
        <a:xfrm flipV="1">
          <a:off x="1275313" y="1584960"/>
          <a:ext cx="599207" cy="22582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45720</xdr:colOff>
      <xdr:row>9</xdr:row>
      <xdr:rowOff>76200</xdr:rowOff>
    </xdr:from>
    <xdr:to>
      <xdr:col>5</xdr:col>
      <xdr:colOff>548640</xdr:colOff>
      <xdr:row>11</xdr:row>
      <xdr:rowOff>15240</xdr:rowOff>
    </xdr:to>
    <xdr:cxnSp macro="">
      <xdr:nvCxnSpPr>
        <xdr:cNvPr id="14" name="Straight Connector 13"/>
        <xdr:cNvCxnSpPr>
          <a:stCxn id="5" idx="2"/>
          <a:endCxn id="3" idx="0"/>
        </xdr:cNvCxnSpPr>
      </xdr:nvCxnSpPr>
      <xdr:spPr>
        <a:xfrm flipH="1" flipV="1">
          <a:off x="1874520" y="1584960"/>
          <a:ext cx="1722120" cy="2743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22860</xdr:colOff>
      <xdr:row>9</xdr:row>
      <xdr:rowOff>68580</xdr:rowOff>
    </xdr:from>
    <xdr:to>
      <xdr:col>3</xdr:col>
      <xdr:colOff>91440</xdr:colOff>
      <xdr:row>11</xdr:row>
      <xdr:rowOff>22860</xdr:rowOff>
    </xdr:to>
    <xdr:sp macro="" textlink="">
      <xdr:nvSpPr>
        <xdr:cNvPr id="18" name="Rectangle 17"/>
        <xdr:cNvSpPr/>
      </xdr:nvSpPr>
      <xdr:spPr>
        <a:xfrm>
          <a:off x="1851660" y="1577340"/>
          <a:ext cx="68580" cy="289560"/>
        </a:xfrm>
        <a:prstGeom prst="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16</xdr:row>
          <xdr:rowOff>76200</xdr:rowOff>
        </xdr:from>
        <xdr:to>
          <xdr:col>9</xdr:col>
          <xdr:colOff>129540</xdr:colOff>
          <xdr:row>19</xdr:row>
          <xdr:rowOff>160020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121920</xdr:colOff>
          <xdr:row>21</xdr:row>
          <xdr:rowOff>76200</xdr:rowOff>
        </xdr:from>
        <xdr:to>
          <xdr:col>5</xdr:col>
          <xdr:colOff>533400</xdr:colOff>
          <xdr:row>26</xdr:row>
          <xdr:rowOff>68580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D27" sqref="D27"/>
    </sheetView>
  </sheetViews>
  <sheetFormatPr defaultRowHeight="13.2" x14ac:dyDescent="0.25"/>
  <cols>
    <col min="1" max="1" width="14.109375" customWidth="1"/>
  </cols>
  <sheetData>
    <row r="1" spans="1:7" x14ac:dyDescent="0.25">
      <c r="A1" t="s">
        <v>0</v>
      </c>
    </row>
    <row r="2" spans="1:7" x14ac:dyDescent="0.25">
      <c r="A2" t="s">
        <v>2</v>
      </c>
    </row>
    <row r="3" spans="1:7" x14ac:dyDescent="0.25">
      <c r="A3" t="s">
        <v>1</v>
      </c>
      <c r="B3">
        <v>556</v>
      </c>
      <c r="C3" t="s">
        <v>3</v>
      </c>
    </row>
    <row r="4" spans="1:7" ht="13.8" thickBot="1" x14ac:dyDescent="0.3"/>
    <row r="5" spans="1:7" ht="31.8" thickBot="1" x14ac:dyDescent="0.3">
      <c r="A5" s="1" t="s">
        <v>4</v>
      </c>
      <c r="B5" s="2">
        <v>125</v>
      </c>
      <c r="C5" s="2">
        <v>250</v>
      </c>
      <c r="D5" s="2">
        <v>500</v>
      </c>
      <c r="E5" s="2">
        <v>1000</v>
      </c>
      <c r="F5" s="2">
        <v>2000</v>
      </c>
      <c r="G5" s="2">
        <v>4000</v>
      </c>
    </row>
    <row r="6" spans="1:7" ht="18.600000000000001" thickBot="1" x14ac:dyDescent="0.3">
      <c r="A6" s="3" t="s">
        <v>5</v>
      </c>
      <c r="B6" s="4">
        <f>84+6</f>
        <v>90</v>
      </c>
      <c r="C6" s="4">
        <f>80+5</f>
        <v>85</v>
      </c>
      <c r="D6" s="4">
        <f>75+4</f>
        <v>79</v>
      </c>
      <c r="E6" s="4">
        <f>70+3</f>
        <v>73</v>
      </c>
      <c r="F6" s="4">
        <f>70+2</f>
        <v>72</v>
      </c>
      <c r="G6" s="4">
        <f>70+1</f>
        <v>71</v>
      </c>
    </row>
    <row r="7" spans="1:7" ht="18.600000000000001" thickBot="1" x14ac:dyDescent="0.3">
      <c r="A7" s="3" t="s">
        <v>6</v>
      </c>
      <c r="B7" s="4">
        <f>5-6/5</f>
        <v>3.8</v>
      </c>
      <c r="C7" s="4">
        <f>4-5/8</f>
        <v>3.375</v>
      </c>
      <c r="D7" s="4">
        <f>3-4/10</f>
        <v>2.6</v>
      </c>
      <c r="E7" s="4">
        <f>3-3/10</f>
        <v>2.7</v>
      </c>
      <c r="F7" s="4">
        <f>2-2/10</f>
        <v>1.8</v>
      </c>
      <c r="G7" s="4">
        <f>2-1/10</f>
        <v>1.9</v>
      </c>
    </row>
    <row r="13" spans="1:7" x14ac:dyDescent="0.25">
      <c r="A13" t="s">
        <v>7</v>
      </c>
      <c r="B13">
        <f t="shared" ref="B13:G13" si="0">B6+10*LOG10(4*B7/(0.16*V))</f>
        <v>82.326488137067898</v>
      </c>
      <c r="C13">
        <f t="shared" si="0"/>
        <v>76.811389942570244</v>
      </c>
      <c r="D13">
        <f t="shared" si="0"/>
        <v>69.678385650607979</v>
      </c>
      <c r="E13">
        <f t="shared" si="0"/>
        <v>63.842289812489675</v>
      </c>
      <c r="F13">
        <f t="shared" si="0"/>
        <v>61.081377221932861</v>
      </c>
      <c r="G13">
        <f t="shared" si="0"/>
        <v>60.316188180428092</v>
      </c>
    </row>
    <row r="14" spans="1:7" x14ac:dyDescent="0.25">
      <c r="A14" s="5" t="s">
        <v>8</v>
      </c>
      <c r="B14" s="6">
        <f>10*LOG10(10^(B13/10)+10^(C13/10)+10^(D13/10)+10^(E13/10)+10^(F13/10)+10^(G13/10))</f>
        <v>83.672045173021843</v>
      </c>
      <c r="C14" s="5" t="s">
        <v>9</v>
      </c>
    </row>
    <row r="15" spans="1:7" x14ac:dyDescent="0.25">
      <c r="A15" t="s">
        <v>4</v>
      </c>
      <c r="B15">
        <v>125</v>
      </c>
      <c r="C15">
        <v>250</v>
      </c>
      <c r="D15">
        <v>500</v>
      </c>
      <c r="E15">
        <v>1000</v>
      </c>
      <c r="F15">
        <v>2000</v>
      </c>
      <c r="G15">
        <v>4000</v>
      </c>
    </row>
    <row r="16" spans="1:7" x14ac:dyDescent="0.25">
      <c r="A16" t="s">
        <v>10</v>
      </c>
      <c r="B16">
        <v>-16.100000000000001</v>
      </c>
      <c r="C16">
        <v>-8.6</v>
      </c>
      <c r="D16">
        <v>-3.2</v>
      </c>
      <c r="E16">
        <v>0</v>
      </c>
      <c r="F16">
        <v>1.2</v>
      </c>
      <c r="G16">
        <v>1</v>
      </c>
    </row>
    <row r="17" spans="1:7" x14ac:dyDescent="0.25">
      <c r="A17" t="s">
        <v>11</v>
      </c>
      <c r="B17">
        <f>B13+B16</f>
        <v>66.226488137067889</v>
      </c>
      <c r="C17">
        <f t="shared" ref="C17:G17" si="1">C13+C16</f>
        <v>68.21138994257025</v>
      </c>
      <c r="D17">
        <f t="shared" si="1"/>
        <v>66.478385650607976</v>
      </c>
      <c r="E17">
        <f t="shared" si="1"/>
        <v>63.842289812489675</v>
      </c>
      <c r="F17">
        <f t="shared" si="1"/>
        <v>62.281377221932864</v>
      </c>
      <c r="G17">
        <f t="shared" si="1"/>
        <v>61.316188180428092</v>
      </c>
    </row>
    <row r="18" spans="1:7" x14ac:dyDescent="0.25">
      <c r="A18" s="5" t="s">
        <v>12</v>
      </c>
      <c r="B18" s="6">
        <f>10*LOG10(10^(B17/10)+10^(C17/10)+10^(D17/10)+10^(E17/10)+10^(F17/10)+10^(G17/10))</f>
        <v>73.166082121185781</v>
      </c>
      <c r="C18" s="5" t="s">
        <v>9</v>
      </c>
    </row>
    <row r="25" spans="1:7" x14ac:dyDescent="0.25">
      <c r="D25" s="5" t="s">
        <v>13</v>
      </c>
      <c r="E25" s="5">
        <f>SQRT(2*V/(100*PI()*E7))</f>
        <v>1.1449738690797548</v>
      </c>
      <c r="F25" s="5" t="s">
        <v>14</v>
      </c>
    </row>
  </sheetData>
  <pageMargins left="0.7" right="0.7" top="0.75" bottom="0.75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0</xdr:col>
                <xdr:colOff>91440</xdr:colOff>
                <xdr:row>7</xdr:row>
                <xdr:rowOff>106680</xdr:rowOff>
              </from>
              <to>
                <xdr:col>5</xdr:col>
                <xdr:colOff>342900</xdr:colOff>
                <xdr:row>10</xdr:row>
                <xdr:rowOff>152400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>
              <from>
                <xdr:col>0</xdr:col>
                <xdr:colOff>121920</xdr:colOff>
                <xdr:row>18</xdr:row>
                <xdr:rowOff>30480</xdr:rowOff>
              </from>
              <to>
                <xdr:col>5</xdr:col>
                <xdr:colOff>236220</xdr:colOff>
                <xdr:row>23</xdr:row>
                <xdr:rowOff>38100</xdr:rowOff>
              </to>
            </anchor>
          </objectPr>
        </oleObject>
      </mc:Choice>
      <mc:Fallback>
        <oleObject progId="Equation.3" shapeId="102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"/>
  <sheetViews>
    <sheetView workbookViewId="0"/>
  </sheetViews>
  <sheetFormatPr defaultRowHeight="13.2" x14ac:dyDescent="0.25"/>
  <sheetData>
    <row r="1" spans="1:10" x14ac:dyDescent="0.25">
      <c r="A1" t="s">
        <v>15</v>
      </c>
    </row>
    <row r="4" spans="1:10" x14ac:dyDescent="0.25">
      <c r="A4" t="s">
        <v>17</v>
      </c>
      <c r="C4" t="s">
        <v>18</v>
      </c>
      <c r="D4">
        <v>76</v>
      </c>
      <c r="E4" t="s">
        <v>19</v>
      </c>
      <c r="F4">
        <v>10</v>
      </c>
      <c r="G4" t="s">
        <v>14</v>
      </c>
      <c r="H4" t="s">
        <v>20</v>
      </c>
      <c r="I4">
        <f>200+56*5</f>
        <v>480</v>
      </c>
      <c r="J4" t="s">
        <v>21</v>
      </c>
    </row>
    <row r="5" spans="1:10" x14ac:dyDescent="0.25">
      <c r="A5" t="s">
        <v>16</v>
      </c>
      <c r="F5" t="s">
        <v>24</v>
      </c>
    </row>
    <row r="6" spans="1:10" x14ac:dyDescent="0.25">
      <c r="A6" t="s">
        <v>22</v>
      </c>
      <c r="D6">
        <v>58</v>
      </c>
      <c r="E6" t="s">
        <v>14</v>
      </c>
    </row>
    <row r="7" spans="1:10" x14ac:dyDescent="0.25">
      <c r="C7" s="5" t="s">
        <v>23</v>
      </c>
      <c r="D7" s="5">
        <f>Lp+10*LOG10(d/dd)</f>
        <v>68.365720064370635</v>
      </c>
      <c r="E7" s="5" t="s">
        <v>9</v>
      </c>
      <c r="F7" s="5" t="s">
        <v>25</v>
      </c>
      <c r="G7" s="5">
        <f>Lp+20*LOG10(d/dd)</f>
        <v>60.731440128741255</v>
      </c>
      <c r="H7" s="5" t="s">
        <v>9</v>
      </c>
    </row>
    <row r="9" spans="1:10" x14ac:dyDescent="0.25">
      <c r="A9" t="s">
        <v>26</v>
      </c>
      <c r="B9" t="s">
        <v>27</v>
      </c>
      <c r="C9">
        <v>3.5</v>
      </c>
      <c r="D9" t="s">
        <v>14</v>
      </c>
    </row>
    <row r="10" spans="1:10" x14ac:dyDescent="0.25">
      <c r="G10" t="s">
        <v>29</v>
      </c>
    </row>
    <row r="11" spans="1:10" x14ac:dyDescent="0.25">
      <c r="C11" t="s">
        <v>28</v>
      </c>
    </row>
    <row r="15" spans="1:10" x14ac:dyDescent="0.25">
      <c r="C15">
        <v>10</v>
      </c>
      <c r="D15" t="s">
        <v>14</v>
      </c>
    </row>
    <row r="17" spans="1:5" x14ac:dyDescent="0.25">
      <c r="C17" t="s">
        <v>30</v>
      </c>
      <c r="D17">
        <f>SQRT(10^2+heff^2)+SQRT((dd-10)^2+heff^2)</f>
        <v>58.722245053541101</v>
      </c>
      <c r="E17" t="s">
        <v>14</v>
      </c>
    </row>
    <row r="18" spans="1:5" x14ac:dyDescent="0.25">
      <c r="C18" t="s">
        <v>31</v>
      </c>
      <c r="D18">
        <f>D17-dd</f>
        <v>0.72224505354110136</v>
      </c>
      <c r="E18" t="s">
        <v>14</v>
      </c>
    </row>
    <row r="19" spans="1:5" x14ac:dyDescent="0.25">
      <c r="C19" t="s">
        <v>32</v>
      </c>
      <c r="D19">
        <f>2*delta*f/340</f>
        <v>2.0392801511748746</v>
      </c>
    </row>
    <row r="28" spans="1:5" x14ac:dyDescent="0.25">
      <c r="A28" s="5" t="s">
        <v>33</v>
      </c>
      <c r="B28" s="5"/>
      <c r="C28" s="5"/>
      <c r="D28" s="5">
        <f>10*LOG10(2+5.5*N)</f>
        <v>11.211013717477325</v>
      </c>
      <c r="E28" s="5" t="s">
        <v>9</v>
      </c>
    </row>
    <row r="29" spans="1:5" x14ac:dyDescent="0.25">
      <c r="A29" s="5" t="s">
        <v>34</v>
      </c>
      <c r="B29" s="5"/>
      <c r="C29" s="5"/>
      <c r="D29" s="5">
        <f>10*LOG10(3+20*N)</f>
        <v>16.413313352695496</v>
      </c>
      <c r="E29" s="5" t="s">
        <v>9</v>
      </c>
    </row>
  </sheetData>
  <pageMargins left="0.7" right="0.7" top="0.75" bottom="0.75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>
              <from>
                <xdr:col>5</xdr:col>
                <xdr:colOff>121920</xdr:colOff>
                <xdr:row>16</xdr:row>
                <xdr:rowOff>76200</xdr:rowOff>
              </from>
              <to>
                <xdr:col>9</xdr:col>
                <xdr:colOff>129540</xdr:colOff>
                <xdr:row>19</xdr:row>
                <xdr:rowOff>160020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0" r:id="rId6">
          <objectPr defaultSize="0" autoPict="0" r:id="rId7">
            <anchor moveWithCells="1">
              <from>
                <xdr:col>0</xdr:col>
                <xdr:colOff>121920</xdr:colOff>
                <xdr:row>21</xdr:row>
                <xdr:rowOff>76200</xdr:rowOff>
              </from>
              <to>
                <xdr:col>5</xdr:col>
                <xdr:colOff>533400</xdr:colOff>
                <xdr:row>26</xdr:row>
                <xdr:rowOff>68580</xdr:rowOff>
              </to>
            </anchor>
          </objectPr>
        </oleObject>
      </mc:Choice>
      <mc:Fallback>
        <oleObject progId="Equation.3" shapeId="205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Exc.1</vt:lpstr>
      <vt:lpstr>Exc.2</vt:lpstr>
      <vt:lpstr>d</vt:lpstr>
      <vt:lpstr>dd</vt:lpstr>
      <vt:lpstr>delta</vt:lpstr>
      <vt:lpstr>f</vt:lpstr>
      <vt:lpstr>heff</vt:lpstr>
      <vt:lpstr>Lp</vt:lpstr>
      <vt:lpstr>N</vt:lpstr>
      <vt:lpstr>V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2013-11-29T16:17:44Z</dcterms:created>
  <dcterms:modified xsi:type="dcterms:W3CDTF">2013-12-06T19:37:25Z</dcterms:modified>
</cp:coreProperties>
</file>