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7488" windowHeight="6984" activeTab="0"/>
  </bookViews>
  <sheets>
    <sheet name="Sheet1" sheetId="1" r:id="rId1"/>
    <sheet name="Sheet2" sheetId="2" r:id="rId2"/>
    <sheet name="Sheet3" sheetId="3" r:id="rId3"/>
  </sheets>
  <definedNames>
    <definedName name="d">'Sheet1'!$E$19</definedName>
    <definedName name="Lw">'Sheet1'!$I$60</definedName>
    <definedName name="Q">'Sheet1'!$E$18</definedName>
    <definedName name="V">'Sheet1'!$E$44</definedName>
  </definedNames>
  <calcPr fullCalcOnLoad="1"/>
</workbook>
</file>

<file path=xl/sharedStrings.xml><?xml version="1.0" encoding="utf-8"?>
<sst xmlns="http://schemas.openxmlformats.org/spreadsheetml/2006/main" count="66" uniqueCount="43">
  <si>
    <t>125 Hz</t>
  </si>
  <si>
    <t>250 Hz</t>
  </si>
  <si>
    <t>500 Hz</t>
  </si>
  <si>
    <t>1000 Hz</t>
  </si>
  <si>
    <t>2000 Hz</t>
  </si>
  <si>
    <t>4000 Hz</t>
  </si>
  <si>
    <t>dB</t>
  </si>
  <si>
    <t>SPL</t>
  </si>
  <si>
    <t>Freq.</t>
  </si>
  <si>
    <t>Energy</t>
  </si>
  <si>
    <t>Lp,tot,lin=</t>
  </si>
  <si>
    <t>dB(lin)</t>
  </si>
  <si>
    <t>A-weight</t>
  </si>
  <si>
    <t>AW-.SPL</t>
  </si>
  <si>
    <t>dB(A)</t>
  </si>
  <si>
    <t>Lp,tot,A=</t>
  </si>
  <si>
    <t>Esercizio 2</t>
  </si>
  <si>
    <t>Q =</t>
  </si>
  <si>
    <t>m</t>
  </si>
  <si>
    <t>d =</t>
  </si>
  <si>
    <t>Lw =</t>
  </si>
  <si>
    <t>Exercise 3</t>
  </si>
  <si>
    <t>T1 =</t>
  </si>
  <si>
    <t>s</t>
  </si>
  <si>
    <t>T2 =</t>
  </si>
  <si>
    <t>V =</t>
  </si>
  <si>
    <t>m3</t>
  </si>
  <si>
    <t>S =</t>
  </si>
  <si>
    <t>m2</t>
  </si>
  <si>
    <t>A1 =</t>
  </si>
  <si>
    <t>A2 =</t>
  </si>
  <si>
    <t>Delta A=</t>
  </si>
  <si>
    <t>Alfa =</t>
  </si>
  <si>
    <t>A1</t>
  </si>
  <si>
    <t>A2</t>
  </si>
  <si>
    <t>Exercise 4</t>
  </si>
  <si>
    <t>Lp1 =</t>
  </si>
  <si>
    <t>room Empty</t>
  </si>
  <si>
    <t>N =</t>
  </si>
  <si>
    <t>persons</t>
  </si>
  <si>
    <t>Ap =</t>
  </si>
  <si>
    <t>Room full</t>
  </si>
  <si>
    <t>Lp2 =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</si>
</sst>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6.emf" /><Relationship Id="rId7" Type="http://schemas.openxmlformats.org/officeDocument/2006/relationships/image" Target="../media/image4.emf" /><Relationship Id="rId8" Type="http://schemas.openxmlformats.org/officeDocument/2006/relationships/image" Target="../media/image7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57150</xdr:rowOff>
    </xdr:from>
    <xdr:to>
      <xdr:col>5</xdr:col>
      <xdr:colOff>47625</xdr:colOff>
      <xdr:row>22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19050" y="3771900"/>
          <a:ext cx="3057525" cy="85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19050</xdr:rowOff>
    </xdr:from>
    <xdr:to>
      <xdr:col>2</xdr:col>
      <xdr:colOff>447675</xdr:colOff>
      <xdr:row>22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1447800" y="3571875"/>
          <a:ext cx="209550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18</xdr:row>
      <xdr:rowOff>9525</xdr:rowOff>
    </xdr:from>
    <xdr:to>
      <xdr:col>3</xdr:col>
      <xdr:colOff>485775</xdr:colOff>
      <xdr:row>26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790575" y="3076575"/>
          <a:ext cx="1514475" cy="1400175"/>
        </a:xfrm>
        <a:prstGeom prst="blockArc">
          <a:avLst>
            <a:gd name="adj1" fmla="val 54383421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19</xdr:row>
      <xdr:rowOff>57150</xdr:rowOff>
    </xdr:from>
    <xdr:to>
      <xdr:col>3</xdr:col>
      <xdr:colOff>257175</xdr:colOff>
      <xdr:row>21</xdr:row>
      <xdr:rowOff>133350</xdr:rowOff>
    </xdr:to>
    <xdr:sp>
      <xdr:nvSpPr>
        <xdr:cNvPr id="4" name="Line 6"/>
        <xdr:cNvSpPr>
          <a:spLocks/>
        </xdr:cNvSpPr>
      </xdr:nvSpPr>
      <xdr:spPr>
        <a:xfrm flipV="1">
          <a:off x="1562100" y="3286125"/>
          <a:ext cx="514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35</xdr:row>
      <xdr:rowOff>152400</xdr:rowOff>
    </xdr:from>
    <xdr:to>
      <xdr:col>2</xdr:col>
      <xdr:colOff>438150</xdr:colOff>
      <xdr:row>40</xdr:row>
      <xdr:rowOff>9525</xdr:rowOff>
    </xdr:to>
    <xdr:sp>
      <xdr:nvSpPr>
        <xdr:cNvPr id="5" name="Rectangle 10"/>
        <xdr:cNvSpPr>
          <a:spLocks/>
        </xdr:cNvSpPr>
      </xdr:nvSpPr>
      <xdr:spPr>
        <a:xfrm>
          <a:off x="171450" y="5972175"/>
          <a:ext cx="1476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35</xdr:row>
      <xdr:rowOff>152400</xdr:rowOff>
    </xdr:from>
    <xdr:to>
      <xdr:col>5</xdr:col>
      <xdr:colOff>247650</xdr:colOff>
      <xdr:row>40</xdr:row>
      <xdr:rowOff>9525</xdr:rowOff>
    </xdr:to>
    <xdr:sp>
      <xdr:nvSpPr>
        <xdr:cNvPr id="6" name="Rectangle 11"/>
        <xdr:cNvSpPr>
          <a:spLocks/>
        </xdr:cNvSpPr>
      </xdr:nvSpPr>
      <xdr:spPr>
        <a:xfrm>
          <a:off x="1800225" y="5972175"/>
          <a:ext cx="1476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39</xdr:row>
      <xdr:rowOff>85725</xdr:rowOff>
    </xdr:from>
    <xdr:to>
      <xdr:col>4</xdr:col>
      <xdr:colOff>561975</xdr:colOff>
      <xdr:row>40</xdr:row>
      <xdr:rowOff>9525</xdr:rowOff>
    </xdr:to>
    <xdr:sp>
      <xdr:nvSpPr>
        <xdr:cNvPr id="7" name="Rectangle 12"/>
        <xdr:cNvSpPr>
          <a:spLocks/>
        </xdr:cNvSpPr>
      </xdr:nvSpPr>
      <xdr:spPr>
        <a:xfrm>
          <a:off x="2066925" y="6553200"/>
          <a:ext cx="914400" cy="85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44</xdr:row>
      <xdr:rowOff>152400</xdr:rowOff>
    </xdr:from>
    <xdr:to>
      <xdr:col>2</xdr:col>
      <xdr:colOff>438150</xdr:colOff>
      <xdr:row>49</xdr:row>
      <xdr:rowOff>9525</xdr:rowOff>
    </xdr:to>
    <xdr:sp>
      <xdr:nvSpPr>
        <xdr:cNvPr id="8" name="Rectangle 14"/>
        <xdr:cNvSpPr>
          <a:spLocks/>
        </xdr:cNvSpPr>
      </xdr:nvSpPr>
      <xdr:spPr>
        <a:xfrm>
          <a:off x="171450" y="7429500"/>
          <a:ext cx="1476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0</xdr:rowOff>
    </xdr:from>
    <xdr:to>
      <xdr:col>0</xdr:col>
      <xdr:colOff>400050</xdr:colOff>
      <xdr:row>48</xdr:row>
      <xdr:rowOff>85725</xdr:rowOff>
    </xdr:to>
    <xdr:sp>
      <xdr:nvSpPr>
        <xdr:cNvPr id="9" name="Oval 15"/>
        <xdr:cNvSpPr>
          <a:spLocks/>
        </xdr:cNvSpPr>
      </xdr:nvSpPr>
      <xdr:spPr>
        <a:xfrm>
          <a:off x="304800" y="7924800"/>
          <a:ext cx="9525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47</xdr:row>
      <xdr:rowOff>133350</xdr:rowOff>
    </xdr:from>
    <xdr:to>
      <xdr:col>2</xdr:col>
      <xdr:colOff>66675</xdr:colOff>
      <xdr:row>48</xdr:row>
      <xdr:rowOff>47625</xdr:rowOff>
    </xdr:to>
    <xdr:sp>
      <xdr:nvSpPr>
        <xdr:cNvPr id="10" name="Oval 16"/>
        <xdr:cNvSpPr>
          <a:spLocks/>
        </xdr:cNvSpPr>
      </xdr:nvSpPr>
      <xdr:spPr>
        <a:xfrm>
          <a:off x="1181100" y="7896225"/>
          <a:ext cx="95250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47</xdr:row>
      <xdr:rowOff>47625</xdr:rowOff>
    </xdr:from>
    <xdr:to>
      <xdr:col>1</xdr:col>
      <xdr:colOff>581025</xdr:colOff>
      <xdr:row>47</xdr:row>
      <xdr:rowOff>76200</xdr:rowOff>
    </xdr:to>
    <xdr:sp>
      <xdr:nvSpPr>
        <xdr:cNvPr id="11" name="Line 17"/>
        <xdr:cNvSpPr>
          <a:spLocks/>
        </xdr:cNvSpPr>
      </xdr:nvSpPr>
      <xdr:spPr>
        <a:xfrm flipV="1">
          <a:off x="361950" y="7810500"/>
          <a:ext cx="828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2</xdr:col>
      <xdr:colOff>0</xdr:colOff>
      <xdr:row>47</xdr:row>
      <xdr:rowOff>133350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723900" y="7677150"/>
          <a:ext cx="485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7m</a:t>
          </a:r>
        </a:p>
      </xdr:txBody>
    </xdr:sp>
    <xdr:clientData/>
  </xdr:twoCellAnchor>
  <xdr:twoCellAnchor>
    <xdr:from>
      <xdr:col>7</xdr:col>
      <xdr:colOff>161925</xdr:colOff>
      <xdr:row>52</xdr:row>
      <xdr:rowOff>76200</xdr:rowOff>
    </xdr:from>
    <xdr:to>
      <xdr:col>7</xdr:col>
      <xdr:colOff>523875</xdr:colOff>
      <xdr:row>55</xdr:row>
      <xdr:rowOff>47625</xdr:rowOff>
    </xdr:to>
    <xdr:sp>
      <xdr:nvSpPr>
        <xdr:cNvPr id="13" name="Line 22"/>
        <xdr:cNvSpPr>
          <a:spLocks/>
        </xdr:cNvSpPr>
      </xdr:nvSpPr>
      <xdr:spPr>
        <a:xfrm flipH="1">
          <a:off x="4410075" y="8648700"/>
          <a:ext cx="361950" cy="457200"/>
        </a:xfrm>
        <a:prstGeom prst="line">
          <a:avLst/>
        </a:prstGeom>
        <a:noFill/>
        <a:ln w="222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4">
      <selection activeCell="D11" sqref="D11"/>
    </sheetView>
  </sheetViews>
  <sheetFormatPr defaultColWidth="9.140625" defaultRowHeight="12.75"/>
  <cols>
    <col min="2" max="2" width="9.00390625" style="0" bestFit="1" customWidth="1"/>
    <col min="4" max="4" width="9.00390625" style="0" bestFit="1" customWidth="1"/>
  </cols>
  <sheetData>
    <row r="1" ht="12.75">
      <c r="A1" s="5" t="s">
        <v>16</v>
      </c>
    </row>
    <row r="2" ht="13.5" thickBot="1"/>
    <row r="3" spans="1:8" ht="18" thickBot="1">
      <c r="A3" t="s">
        <v>12</v>
      </c>
      <c r="B3" s="7">
        <v>-16.1</v>
      </c>
      <c r="C3" s="7">
        <v>-8.6</v>
      </c>
      <c r="D3" s="7">
        <v>-3.2</v>
      </c>
      <c r="E3" s="7">
        <v>0</v>
      </c>
      <c r="F3" s="7">
        <v>1.2</v>
      </c>
      <c r="G3" s="7">
        <v>1</v>
      </c>
      <c r="H3" t="s">
        <v>6</v>
      </c>
    </row>
    <row r="4" spans="1:7" ht="15.75" thickBot="1">
      <c r="A4" t="s">
        <v>8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8" ht="15.75" thickBot="1">
      <c r="A5" t="s">
        <v>7</v>
      </c>
      <c r="B5" s="3">
        <f>75+1</f>
        <v>76</v>
      </c>
      <c r="C5" s="4">
        <f>73+2</f>
        <v>75</v>
      </c>
      <c r="D5" s="4">
        <f>80+3</f>
        <v>83</v>
      </c>
      <c r="E5" s="4">
        <f>85+4</f>
        <v>89</v>
      </c>
      <c r="F5" s="4">
        <f>75+5</f>
        <v>80</v>
      </c>
      <c r="G5" s="4">
        <f>78+6</f>
        <v>84</v>
      </c>
      <c r="H5" t="s">
        <v>6</v>
      </c>
    </row>
    <row r="6" spans="1:7" ht="12.75">
      <c r="A6" t="s">
        <v>9</v>
      </c>
      <c r="B6">
        <f>10^(B5/10)</f>
        <v>39810717.055349804</v>
      </c>
      <c r="C6">
        <f>10^(C5/10)</f>
        <v>31622776.60168389</v>
      </c>
      <c r="D6">
        <f>10^(D5/10)</f>
        <v>199526231.49688843</v>
      </c>
      <c r="E6">
        <f>10^(E5/10)</f>
        <v>794328234.7242845</v>
      </c>
      <c r="F6">
        <f>10^(F5/10)</f>
        <v>100000000</v>
      </c>
      <c r="G6">
        <f>10^(G5/10)</f>
        <v>251188643.1509584</v>
      </c>
    </row>
    <row r="8" spans="1:3" ht="12.75">
      <c r="A8" s="5" t="s">
        <v>10</v>
      </c>
      <c r="B8" s="6">
        <f>10*LOG10(SUM(B6:G6))</f>
        <v>91.5120940535893</v>
      </c>
      <c r="C8" s="5" t="s">
        <v>11</v>
      </c>
    </row>
    <row r="11" spans="1:8" ht="12.75">
      <c r="A11" t="s">
        <v>13</v>
      </c>
      <c r="B11">
        <f>B5+B3</f>
        <v>59.9</v>
      </c>
      <c r="C11">
        <f>C5+C3</f>
        <v>66.4</v>
      </c>
      <c r="D11">
        <f>D5+D3</f>
        <v>79.8</v>
      </c>
      <c r="E11">
        <f>E5+E3</f>
        <v>89</v>
      </c>
      <c r="F11">
        <f>F5+F3</f>
        <v>81.2</v>
      </c>
      <c r="G11">
        <f>G5+G3</f>
        <v>85</v>
      </c>
      <c r="H11" t="s">
        <v>14</v>
      </c>
    </row>
    <row r="12" spans="1:7" ht="12.75">
      <c r="A12" t="s">
        <v>9</v>
      </c>
      <c r="B12">
        <f>10^(B11/10)</f>
        <v>977237.220955812</v>
      </c>
      <c r="C12">
        <f>10^(C11/10)</f>
        <v>4365158.32240167</v>
      </c>
      <c r="D12">
        <f>10^(D11/10)</f>
        <v>95499258.60214378</v>
      </c>
      <c r="E12">
        <f>10^(E11/10)</f>
        <v>794328234.7242845</v>
      </c>
      <c r="F12">
        <f>10^(F11/10)</f>
        <v>131825673.85564126</v>
      </c>
      <c r="G12">
        <f>10^(G11/10)</f>
        <v>316227766.0168381</v>
      </c>
    </row>
    <row r="14" spans="1:3" ht="12.75">
      <c r="A14" s="5" t="s">
        <v>15</v>
      </c>
      <c r="B14" s="6">
        <f>10*LOG10(SUM(B12:G12))</f>
        <v>91.28148225905494</v>
      </c>
      <c r="C14" s="5" t="s">
        <v>14</v>
      </c>
    </row>
    <row r="18" spans="4:9" ht="12.75">
      <c r="D18" s="8" t="s">
        <v>17</v>
      </c>
      <c r="E18">
        <v>2</v>
      </c>
      <c r="G18" s="5" t="s">
        <v>20</v>
      </c>
      <c r="H18" s="5">
        <f>B14-10*LOG10(Q/(4*PI()*d^2))</f>
        <v>123.34568059575459</v>
      </c>
      <c r="I18" s="5" t="s">
        <v>14</v>
      </c>
    </row>
    <row r="19" spans="4:6" ht="12.75">
      <c r="D19" s="9" t="s">
        <v>19</v>
      </c>
      <c r="E19" s="5">
        <v>16</v>
      </c>
      <c r="F19" s="5" t="s">
        <v>18</v>
      </c>
    </row>
    <row r="30" ht="12.75">
      <c r="A30" s="5" t="s">
        <v>21</v>
      </c>
    </row>
    <row r="32" spans="1:6" ht="12.75">
      <c r="A32" t="s">
        <v>22</v>
      </c>
      <c r="B32">
        <v>7</v>
      </c>
      <c r="C32" t="s">
        <v>23</v>
      </c>
      <c r="D32" t="s">
        <v>29</v>
      </c>
      <c r="E32">
        <f>0.16*B34/B32</f>
        <v>4.571428571428571</v>
      </c>
      <c r="F32" t="s">
        <v>28</v>
      </c>
    </row>
    <row r="33" spans="1:6" ht="12.75">
      <c r="A33" t="s">
        <v>24</v>
      </c>
      <c r="B33">
        <v>4</v>
      </c>
      <c r="C33" t="s">
        <v>23</v>
      </c>
      <c r="D33" t="s">
        <v>30</v>
      </c>
      <c r="E33">
        <f>0.16*B34/B33</f>
        <v>8</v>
      </c>
      <c r="F33" t="s">
        <v>28</v>
      </c>
    </row>
    <row r="34" spans="1:6" ht="12.75">
      <c r="A34" t="s">
        <v>25</v>
      </c>
      <c r="B34">
        <v>200</v>
      </c>
      <c r="C34" t="s">
        <v>26</v>
      </c>
      <c r="D34" t="s">
        <v>31</v>
      </c>
      <c r="E34">
        <f>E33-E32</f>
        <v>3.428571428571429</v>
      </c>
      <c r="F34" t="s">
        <v>28</v>
      </c>
    </row>
    <row r="35" spans="1:5" ht="12.75">
      <c r="A35" t="s">
        <v>27</v>
      </c>
      <c r="B35">
        <v>10</v>
      </c>
      <c r="C35" t="s">
        <v>28</v>
      </c>
      <c r="D35" t="s">
        <v>32</v>
      </c>
      <c r="E35">
        <f>E34/B35</f>
        <v>0.34285714285714286</v>
      </c>
    </row>
    <row r="41" spans="1:4" ht="12.75">
      <c r="A41" t="s">
        <v>33</v>
      </c>
      <c r="D41" t="s">
        <v>34</v>
      </c>
    </row>
    <row r="43" ht="12.75">
      <c r="A43" s="5" t="s">
        <v>35</v>
      </c>
    </row>
    <row r="44" spans="4:12" ht="12.75">
      <c r="D44" t="s">
        <v>25</v>
      </c>
      <c r="E44">
        <f>20*18*5</f>
        <v>1800</v>
      </c>
      <c r="F44" t="s">
        <v>26</v>
      </c>
      <c r="G44" t="s">
        <v>38</v>
      </c>
      <c r="H44">
        <v>200</v>
      </c>
      <c r="I44" t="s">
        <v>39</v>
      </c>
      <c r="J44" t="s">
        <v>40</v>
      </c>
      <c r="K44">
        <v>0.5</v>
      </c>
      <c r="L44" t="s">
        <v>28</v>
      </c>
    </row>
    <row r="45" spans="4:7" ht="12.75">
      <c r="D45" t="s">
        <v>37</v>
      </c>
      <c r="G45" t="s">
        <v>41</v>
      </c>
    </row>
    <row r="46" spans="4:9" ht="12.75">
      <c r="D46" t="s">
        <v>22</v>
      </c>
      <c r="E46">
        <v>2</v>
      </c>
      <c r="F46" t="s">
        <v>23</v>
      </c>
      <c r="G46" t="s">
        <v>24</v>
      </c>
      <c r="H46">
        <f>0.16*V/H49</f>
        <v>1.180327868852459</v>
      </c>
      <c r="I46" t="s">
        <v>23</v>
      </c>
    </row>
    <row r="47" spans="4:9" ht="12.75">
      <c r="D47" t="s">
        <v>36</v>
      </c>
      <c r="E47">
        <v>70</v>
      </c>
      <c r="F47" t="s">
        <v>6</v>
      </c>
      <c r="G47" s="5" t="s">
        <v>42</v>
      </c>
      <c r="H47" s="5">
        <f>Lw+10*LOG10(1/(4*PI()*7^2)+4/H49)</f>
        <v>67.87319837186062</v>
      </c>
      <c r="I47" s="5" t="s">
        <v>6</v>
      </c>
    </row>
    <row r="49" spans="4:9" ht="12.75">
      <c r="D49" t="s">
        <v>29</v>
      </c>
      <c r="E49">
        <f>0.16*V/E46</f>
        <v>144</v>
      </c>
      <c r="F49" t="s">
        <v>28</v>
      </c>
      <c r="G49" t="s">
        <v>30</v>
      </c>
      <c r="H49">
        <f>E49+H44*K44</f>
        <v>244</v>
      </c>
      <c r="I49" t="s">
        <v>28</v>
      </c>
    </row>
    <row r="60" spans="8:10" ht="12.75">
      <c r="H60" s="5" t="s">
        <v>20</v>
      </c>
      <c r="I60" s="5">
        <f>E47-10*LOG10(1/(4*PI()*7^2)+4/E49)</f>
        <v>85.31625965592</v>
      </c>
      <c r="J60" s="5" t="s">
        <v>6</v>
      </c>
    </row>
  </sheetData>
  <printOptions/>
  <pageMargins left="0.75" right="0.75" top="1" bottom="1" header="0.5" footer="0.5"/>
  <pageSetup horizontalDpi="300" verticalDpi="300" orientation="portrait" paperSize="9" r:id="rId12"/>
  <drawing r:id="rId11"/>
  <legacyDrawing r:id="rId10"/>
  <oleObjects>
    <oleObject progId="Equation.3" shapeId="507693" r:id="rId1"/>
    <oleObject progId="Equation.3" shapeId="557420" r:id="rId2"/>
    <oleObject progId="Equation.3" shapeId="632364" r:id="rId3"/>
    <oleObject progId="Equation.3" shapeId="659693" r:id="rId4"/>
    <oleObject progId="Equation.3" shapeId="734288" r:id="rId5"/>
    <oleObject progId="Equation.3" shapeId="756094" r:id="rId6"/>
    <oleObject progId="Equation.3" shapeId="852546" r:id="rId7"/>
    <oleObject progId="Equation.3" shapeId="861136" r:id="rId8"/>
    <oleObject progId="Equation.3" shapeId="862487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</dc:creator>
  <cp:keywords/>
  <dc:description/>
  <cp:lastModifiedBy>farina</cp:lastModifiedBy>
  <dcterms:created xsi:type="dcterms:W3CDTF">2012-11-30T15:25:05Z</dcterms:created>
  <dcterms:modified xsi:type="dcterms:W3CDTF">2012-11-30T17:21:04Z</dcterms:modified>
  <cp:category/>
  <cp:version/>
  <cp:contentType/>
  <cp:contentStatus/>
</cp:coreProperties>
</file>